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601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<sst xmlns="http://schemas.openxmlformats.org/spreadsheetml/2006/main" count="232" uniqueCount="146">
  <si>
    <t>Dział</t>
  </si>
  <si>
    <t>Rozdział</t>
  </si>
  <si>
    <t>Treść</t>
  </si>
  <si>
    <t xml:space="preserve">0 1008 </t>
  </si>
  <si>
    <t>0 1095</t>
  </si>
  <si>
    <t>Pozostała działalność</t>
  </si>
  <si>
    <t>Wydatki bieżące</t>
  </si>
  <si>
    <t>Drogi publiczne gminne</t>
  </si>
  <si>
    <t>Gospodarka gruntami i nieruchomościami</t>
  </si>
  <si>
    <t>Urzędy wojewódzkie</t>
  </si>
  <si>
    <t>Rady gmin (miast i miast na prawach powiatu)</t>
  </si>
  <si>
    <t>Urzędy gmin (miast i miast na prawach powiatu)</t>
  </si>
  <si>
    <t>Ochotnicze straże pożarne</t>
  </si>
  <si>
    <t>Obrona cywilna</t>
  </si>
  <si>
    <t>Straż Miejska</t>
  </si>
  <si>
    <t>Gimnazja</t>
  </si>
  <si>
    <t>Dowożenie uczniów do szkół</t>
  </si>
  <si>
    <t>Ośrodki pomocy społecznej</t>
  </si>
  <si>
    <t>Świetlice szkolne</t>
  </si>
  <si>
    <t>Oczyszczanie miast i wsi</t>
  </si>
  <si>
    <t>Utrzymanie zieleni w miastach i gminach</t>
  </si>
  <si>
    <t>Oświetlenie ulic , placów i dróg</t>
  </si>
  <si>
    <t>Domy i ośrodki kultury, świetlice i kluby</t>
  </si>
  <si>
    <t>Biblioteki</t>
  </si>
  <si>
    <t>Zadania w zakresie kultury fizycznej i sportu</t>
  </si>
  <si>
    <t xml:space="preserve"> </t>
  </si>
  <si>
    <t>Usługi opiekuńcze i specjalistyczne usługi opiekuńcze</t>
  </si>
  <si>
    <t>0 10</t>
  </si>
  <si>
    <t>Obiekty sportowe</t>
  </si>
  <si>
    <t>Urzędy naczelnych organów władzy państwowej , kontroli i ochrony prawa</t>
  </si>
  <si>
    <t>Obsługa papierów wartościowych, kredytów i pożyczek jednostek samorządu terytorialnego</t>
  </si>
  <si>
    <t>0 1030</t>
  </si>
  <si>
    <t>Izby rolnicze</t>
  </si>
  <si>
    <t>Wydatki bieżące, w  tym:</t>
  </si>
  <si>
    <t>Wydatki bieżące, w tym:</t>
  </si>
  <si>
    <t>Wydatki bieżące  , w tym:</t>
  </si>
  <si>
    <t>Wydatki bieżące , w tym:</t>
  </si>
  <si>
    <t>Wydatki bieżące, w tym</t>
  </si>
  <si>
    <t xml:space="preserve">Szkoły podstawowe </t>
  </si>
  <si>
    <t xml:space="preserve">Różne jednostki obsługi gospodarki mieszkaniowej </t>
  </si>
  <si>
    <t>Dokształcanie i doskonalenie nauczycieli</t>
  </si>
  <si>
    <t>Rezerwy ogólne i celowe</t>
  </si>
  <si>
    <t>Plany zagospodarowania przestrzennego</t>
  </si>
  <si>
    <t>Przedszkola</t>
  </si>
  <si>
    <t>Dodatki mieszkaniowe</t>
  </si>
  <si>
    <t>Pomoc materialna dla uczniów</t>
  </si>
  <si>
    <t xml:space="preserve">1. ZFŚS nauczycieli emerytów i rencistów </t>
  </si>
  <si>
    <t>2.Pomoc zdrowotna dla nauczycieli</t>
  </si>
  <si>
    <t xml:space="preserve">3.Nagrody dla uczniów , organizacja konkursów </t>
  </si>
  <si>
    <t>Promocja jednostek samorządu terytorialnego</t>
  </si>
  <si>
    <t>Wydatki majątkowe</t>
  </si>
  <si>
    <t xml:space="preserve">Pobór podatków , opłat i niepodatkowych należności budżetowych </t>
  </si>
  <si>
    <t>0 1010</t>
  </si>
  <si>
    <t>wynagrodzenia i pochodne od wynagrodzeń:</t>
  </si>
  <si>
    <t>0 20</t>
  </si>
  <si>
    <t>0 2001</t>
  </si>
  <si>
    <t>Gospodarka leśna</t>
  </si>
  <si>
    <t xml:space="preserve">Wydatki bieżące                   </t>
  </si>
  <si>
    <t>wynagrodzenia i pochodne od wynagrodzeń</t>
  </si>
  <si>
    <t>Cmentarze</t>
  </si>
  <si>
    <t xml:space="preserve">wynagrodzenia i pochodne od wynagrodzeń       </t>
  </si>
  <si>
    <t>dotacje</t>
  </si>
  <si>
    <t xml:space="preserve">wynagrodzenia i pochodne od wynagrodzeń                   </t>
  </si>
  <si>
    <t>wynagrodzenia i pochodne od wynagrodzeń,</t>
  </si>
  <si>
    <t>Gospodarka odpadami</t>
  </si>
  <si>
    <t xml:space="preserve">Wydatki bieżące, w tym  </t>
  </si>
  <si>
    <t>Wynagrodzenia i pochodne od wynagrodzeń</t>
  </si>
  <si>
    <t>Licea ogólnokształcące</t>
  </si>
  <si>
    <t>Infrastruktura wodociągowa i sanitacyjna wsi</t>
  </si>
  <si>
    <t xml:space="preserve">dotacje                                         </t>
  </si>
  <si>
    <t>% (5:4)</t>
  </si>
  <si>
    <t>do uchwały Rady Miejskiej w Wołczynie</t>
  </si>
  <si>
    <t xml:space="preserve">z dnia </t>
  </si>
  <si>
    <t>1. Budowa sieci kanalizacji sanitarnej w Wierzbicy Górnej II etap i Gierałcicach</t>
  </si>
  <si>
    <t>4. Budowa wodociągu w Świniarach Małych</t>
  </si>
  <si>
    <t>1.Przebudowa ul.Polnej w Wołczynie</t>
  </si>
  <si>
    <t xml:space="preserve">Wydatki bieżące </t>
  </si>
  <si>
    <t xml:space="preserve">wynagrodzenia i pochodne od wynagrodzeń </t>
  </si>
  <si>
    <t xml:space="preserve">Przeciwdziałanie alkoholizmowi </t>
  </si>
  <si>
    <t>wydatki bieżące</t>
  </si>
  <si>
    <t xml:space="preserve">wydatki bieżące </t>
  </si>
  <si>
    <t xml:space="preserve">dotacje                                                   </t>
  </si>
  <si>
    <t xml:space="preserve">dotacje                                                                    </t>
  </si>
  <si>
    <t>`</t>
  </si>
  <si>
    <t>3.Budowa sieci wodociągowej Duczów Mały-Jedliska i Wąsice</t>
  </si>
  <si>
    <t>załącznik nr 2</t>
  </si>
  <si>
    <t>Oddziały przedszkolne w szkołach podstawowych</t>
  </si>
  <si>
    <t>Stołówki szkolne</t>
  </si>
  <si>
    <t>4.Dofinansowanie pracodawcom kosztów przygotowania zawodowego młodocianych pracowników</t>
  </si>
  <si>
    <t>Melioracje wodne</t>
  </si>
  <si>
    <t>Świadczenia rodzinne , zaliczka alimentacyjna oraz składki na ubezpieczenia emerytalne i rentowe z ubezpieczenia społecznego</t>
  </si>
  <si>
    <t>Zasiłki i pomoc w naturze oraz składki na ubezpieczenia emerytalne i rentowe</t>
  </si>
  <si>
    <t>PLAN WYDATKÓW BUDŻETOWYCH NA 2009 r.</t>
  </si>
  <si>
    <t>Plan na 2009r.</t>
  </si>
  <si>
    <t>Uzbrojenie w sieci osiedle domów jednorodzinnych przy ul. Poznańskiej w Wołczynie</t>
  </si>
  <si>
    <t>Wydatki bieżące:</t>
  </si>
  <si>
    <t>Wydatki ogółem</t>
  </si>
  <si>
    <t>Rolnictwo i łowiectwo</t>
  </si>
  <si>
    <t>Leśnictwo</t>
  </si>
  <si>
    <t>Gospodarka mieszkaniowa</t>
  </si>
  <si>
    <t>Przewidywane wykonanie w 2008r.</t>
  </si>
  <si>
    <t>Wytwarzanie i zaopatrywanie w energie elektryczna, gaz i wodę</t>
  </si>
  <si>
    <t>Administracja publiczna</t>
  </si>
  <si>
    <t>Urzędy naczelnych organów władzy państwowej, kontroli i ochrony prawa oraz sądownictwa</t>
  </si>
  <si>
    <t>Bezpieczeństwo publiczne i ochrona przeciwpożarowa</t>
  </si>
  <si>
    <t>Obsług długu publicznego</t>
  </si>
  <si>
    <t>Oświata i wychowanie</t>
  </si>
  <si>
    <t>Ochrona zdrowia</t>
  </si>
  <si>
    <t>Pomoc społeczna</t>
  </si>
  <si>
    <t>Pozostałe zadania w zakresie polityki społecznej</t>
  </si>
  <si>
    <t>Edukacyjna opieka wychowawcza</t>
  </si>
  <si>
    <t>Kultura i ochrona dziedzictwa narodowego</t>
  </si>
  <si>
    <t>Kultura fizyczna i sport</t>
  </si>
  <si>
    <t xml:space="preserve">Wydatki bieżące,  w tym </t>
  </si>
  <si>
    <t>Zarząd gminnym wysypiskiem śmieci</t>
  </si>
  <si>
    <t>Rekultywacja miejskiego składowiska odpadów komunalnych</t>
  </si>
  <si>
    <t>2.Budowa drogi dojazdowej do gruntów  rolnych w miejscowości Wąsice</t>
  </si>
  <si>
    <t>3.Odbudowa mostu na Czarnej Wodzie w Duczowie Małym</t>
  </si>
  <si>
    <t>4.Przebudowa ul.Harcerskiej w Wołczynie</t>
  </si>
  <si>
    <t>6.Przebudowa ul. Przyjaciół w Wołczynie</t>
  </si>
  <si>
    <t>7.Przebudowa ul. Dzierżona w Wołczynie</t>
  </si>
  <si>
    <t>Obrona narodowa</t>
  </si>
  <si>
    <t>Pozostałe wydatki obronne</t>
  </si>
  <si>
    <t>Obsługa długu (odsetki od kredytów)</t>
  </si>
  <si>
    <t>Zakup samochodu dla OSP</t>
  </si>
  <si>
    <t xml:space="preserve">Łącznie wydatki </t>
  </si>
  <si>
    <t>Wydatki majątkowe:</t>
  </si>
  <si>
    <t>Modernizacja systemu oświetlenia dróg na terenie gminy Wołczyn</t>
  </si>
  <si>
    <t>Wydatki bieżące-rezerwa ogólna-20000, rezerwa celowa (zarządzanie kryzysowe)-5000</t>
  </si>
  <si>
    <t>Składki na ubezpieczenia zdrowotne opłacane za osoby pobierające niektóre świadczenia z pomocy społecznej oraz niektóre świadczenia rodzinne oraz osoby uczestniczące w zajęciach w centrum integracji społecznej</t>
  </si>
  <si>
    <t>Gospodarka komunalna i ochrona środowiska</t>
  </si>
  <si>
    <t>Budowa zaplecza socjalnego w świetlicy wiejskiej w Skałągach</t>
  </si>
  <si>
    <t>2.Budowa sieci kanalizacji sanitarnej w Ligocie Wołczyńskiej</t>
  </si>
  <si>
    <t>5.Budowa wodociągu do miejscowości Bruny -Kolonie Jędrzejowice i Chomącko</t>
  </si>
  <si>
    <t>6.Modernizacja ujęcia wody w Krzywiczynach</t>
  </si>
  <si>
    <t>Transport i łączność</t>
  </si>
  <si>
    <t>5.Przebudowa ul.Ogrodowej z łącznikiem do ul. Byczyńskiej w Wołczynie</t>
  </si>
  <si>
    <t>8.Przebudowa ul. Kołłątaja w Wołczynie</t>
  </si>
  <si>
    <t>Działalność usługowa</t>
  </si>
  <si>
    <t>Budowa cmentarza komunalnego w Wołczynie</t>
  </si>
  <si>
    <t>Różne rozliczenia</t>
  </si>
  <si>
    <t xml:space="preserve">Dochody od osób prawnych, od osób fizycznych i od innych jednostek nieposiadających osobowosci prawnej oraz wydatki związane z ich poborem </t>
  </si>
  <si>
    <t>1." Moje boisko  Orlik 2012"</t>
  </si>
  <si>
    <t>2.Modernizacja boisk sportowych z zapleczem w Wierzbicy Górnej</t>
  </si>
  <si>
    <t>Wydatki majatkowe</t>
  </si>
  <si>
    <t>Wykup działek pod  boisko sportowe w Ligocie Wołczyńskiej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</si>
</sst>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10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E"/>
      <family val="0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/>
    </xf>
    <xf numFmtId="9" fontId="1" fillId="0" borderId="2" xfId="17" applyFont="1" applyBorder="1" applyAlignment="1">
      <alignment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vertical="top"/>
    </xf>
    <xf numFmtId="1" fontId="1" fillId="0" borderId="2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6" fillId="0" borderId="2" xfId="0" applyFont="1" applyBorder="1" applyAlignment="1">
      <alignment/>
    </xf>
    <xf numFmtId="9" fontId="6" fillId="0" borderId="2" xfId="17" applyFont="1" applyBorder="1" applyAlignment="1">
      <alignment/>
    </xf>
    <xf numFmtId="0" fontId="6" fillId="0" borderId="2" xfId="0" applyFont="1" applyBorder="1" applyAlignment="1">
      <alignment wrapText="1"/>
    </xf>
    <xf numFmtId="1" fontId="6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 wrapText="1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top" wrapText="1"/>
    </xf>
    <xf numFmtId="1" fontId="6" fillId="0" borderId="2" xfId="0" applyNumberFormat="1" applyFont="1" applyBorder="1" applyAlignment="1">
      <alignment vertical="top"/>
    </xf>
    <xf numFmtId="0" fontId="7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8" fillId="0" borderId="0" xfId="0" applyFont="1" applyAlignment="1">
      <alignment/>
    </xf>
    <xf numFmtId="9" fontId="7" fillId="0" borderId="2" xfId="17" applyFont="1" applyBorder="1" applyAlignment="1">
      <alignment wrapText="1"/>
    </xf>
    <xf numFmtId="0" fontId="6" fillId="0" borderId="2" xfId="0" applyFont="1" applyBorder="1" applyAlignment="1">
      <alignment horizontal="right"/>
    </xf>
    <xf numFmtId="0" fontId="7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1" fontId="6" fillId="0" borderId="2" xfId="0" applyNumberFormat="1" applyFont="1" applyBorder="1" applyAlignment="1">
      <alignment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9" fontId="6" fillId="2" borderId="2" xfId="17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right"/>
    </xf>
    <xf numFmtId="9" fontId="6" fillId="3" borderId="2" xfId="17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center" wrapText="1"/>
    </xf>
    <xf numFmtId="9" fontId="5" fillId="2" borderId="2" xfId="17" applyFont="1" applyFill="1" applyBorder="1" applyAlignment="1">
      <alignment/>
    </xf>
    <xf numFmtId="9" fontId="1" fillId="2" borderId="2" xfId="17" applyFont="1" applyFill="1" applyBorder="1" applyAlignment="1">
      <alignment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/>
    </xf>
    <xf numFmtId="1" fontId="5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t="s">
        <v>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2"/>
  <sheetViews>
    <sheetView tabSelected="1" workbookViewId="0" topLeftCell="A184">
      <selection activeCell="C187" sqref="C187"/>
    </sheetView>
  </sheetViews>
  <sheetFormatPr defaultColWidth="9.00390625" defaultRowHeight="12.75"/>
  <cols>
    <col min="1" max="1" width="6.00390625" style="0" bestFit="1" customWidth="1"/>
    <col min="2" max="2" width="7.25390625" style="0" customWidth="1"/>
    <col min="3" max="3" width="41.625" style="0" customWidth="1"/>
    <col min="4" max="4" width="13.25390625" style="0" customWidth="1"/>
    <col min="5" max="5" width="12.375" style="0" customWidth="1"/>
    <col min="6" max="6" width="6.25390625" style="0" customWidth="1"/>
    <col min="7" max="7" width="8.875" style="0" hidden="1" customWidth="1"/>
  </cols>
  <sheetData>
    <row r="1" ht="12.75">
      <c r="C1" s="2" t="s">
        <v>85</v>
      </c>
    </row>
    <row r="2" ht="12.75">
      <c r="C2" s="2" t="s">
        <v>71</v>
      </c>
    </row>
    <row r="3" ht="12.75">
      <c r="C3" s="2" t="s">
        <v>72</v>
      </c>
    </row>
    <row r="4" spans="1:6" ht="12.75">
      <c r="A4" s="2"/>
      <c r="B4" s="2"/>
      <c r="C4" s="3"/>
      <c r="D4" s="4"/>
      <c r="E4" s="2"/>
      <c r="F4" s="2"/>
    </row>
    <row r="5" spans="1:6" ht="15.75">
      <c r="A5" s="2"/>
      <c r="B5" s="2"/>
      <c r="C5" s="22" t="s">
        <v>92</v>
      </c>
      <c r="D5" s="2"/>
      <c r="E5" s="2"/>
      <c r="F5" s="2"/>
    </row>
    <row r="6" spans="1:7" ht="45" customHeight="1">
      <c r="A6" s="6" t="s">
        <v>0</v>
      </c>
      <c r="B6" s="6" t="s">
        <v>1</v>
      </c>
      <c r="C6" s="6" t="s">
        <v>2</v>
      </c>
      <c r="D6" s="15" t="s">
        <v>100</v>
      </c>
      <c r="E6" s="7" t="s">
        <v>93</v>
      </c>
      <c r="F6" s="7" t="s">
        <v>70</v>
      </c>
      <c r="G6" s="1"/>
    </row>
    <row r="7" spans="1:7" ht="12.75">
      <c r="A7" s="8">
        <v>1</v>
      </c>
      <c r="B7" s="5">
        <v>2</v>
      </c>
      <c r="C7" s="9">
        <v>3</v>
      </c>
      <c r="D7" s="5">
        <v>4</v>
      </c>
      <c r="E7" s="5">
        <v>5</v>
      </c>
      <c r="F7" s="5">
        <v>6</v>
      </c>
      <c r="G7" s="1"/>
    </row>
    <row r="8" spans="1:7" ht="18.75">
      <c r="A8" s="45"/>
      <c r="B8" s="45"/>
      <c r="C8" s="46" t="s">
        <v>96</v>
      </c>
      <c r="D8" s="47">
        <f>D9+D25+D28+D32+D44+D51+D59+D73+D80+D93+D97+D101+D104+D134+D142+D161+D165+D171+D187+D198+D77</f>
        <v>25995727</v>
      </c>
      <c r="E8" s="47">
        <f>E9+E25+E28+E32+E44+E51+E59+E73+E80+E93+E97+E101+E104+E134+E142+E161+E165+E171+E187+E198+E77</f>
        <v>31405377</v>
      </c>
      <c r="F8" s="48">
        <f>E8/D8</f>
        <v>1.208097661588768</v>
      </c>
      <c r="G8" s="1"/>
    </row>
    <row r="9" spans="1:7" ht="15.75">
      <c r="A9" s="49" t="s">
        <v>27</v>
      </c>
      <c r="B9" s="49"/>
      <c r="C9" s="49" t="s">
        <v>97</v>
      </c>
      <c r="D9" s="50">
        <f>D10+D13+D21+D23</f>
        <v>706346</v>
      </c>
      <c r="E9" s="50">
        <f>E10+E13+E21+E23</f>
        <v>2119270</v>
      </c>
      <c r="F9" s="44">
        <f>E9/D9</f>
        <v>3.000328450929148</v>
      </c>
      <c r="G9" s="1"/>
    </row>
    <row r="10" spans="1:7" ht="15.75">
      <c r="A10" s="24" t="s">
        <v>25</v>
      </c>
      <c r="B10" s="38" t="s">
        <v>3</v>
      </c>
      <c r="C10" s="29" t="s">
        <v>89</v>
      </c>
      <c r="D10" s="24">
        <f>D11</f>
        <v>134846</v>
      </c>
      <c r="E10" s="24">
        <f>E11</f>
        <v>84270</v>
      </c>
      <c r="F10" s="25">
        <f>E10/D10</f>
        <v>0.6249351111638461</v>
      </c>
      <c r="G10" s="1"/>
    </row>
    <row r="11" spans="1:7" ht="15.75">
      <c r="A11" s="24"/>
      <c r="B11" s="38"/>
      <c r="C11" s="26" t="s">
        <v>34</v>
      </c>
      <c r="D11" s="24">
        <v>134846</v>
      </c>
      <c r="E11" s="24">
        <v>84270</v>
      </c>
      <c r="F11" s="25">
        <f>E11/D11</f>
        <v>0.6249351111638461</v>
      </c>
      <c r="G11" s="1"/>
    </row>
    <row r="12" spans="1:7" ht="15.75">
      <c r="A12" s="24"/>
      <c r="B12" s="38"/>
      <c r="C12" s="19" t="s">
        <v>53</v>
      </c>
      <c r="D12" s="10">
        <v>127582</v>
      </c>
      <c r="E12" s="10">
        <v>79670</v>
      </c>
      <c r="F12" s="25">
        <f>E12/D12</f>
        <v>0.6244611308805318</v>
      </c>
      <c r="G12" s="1"/>
    </row>
    <row r="13" spans="1:7" ht="27" customHeight="1">
      <c r="A13" s="24"/>
      <c r="B13" s="38" t="s">
        <v>52</v>
      </c>
      <c r="C13" s="37" t="s">
        <v>68</v>
      </c>
      <c r="D13" s="24">
        <f>D14</f>
        <v>540000</v>
      </c>
      <c r="E13" s="24">
        <f>E14</f>
        <v>2003500</v>
      </c>
      <c r="F13" s="25"/>
      <c r="G13" s="1"/>
    </row>
    <row r="14" spans="1:7" ht="15.75">
      <c r="A14" s="24"/>
      <c r="B14" s="38"/>
      <c r="C14" s="26" t="s">
        <v>50</v>
      </c>
      <c r="D14" s="24">
        <f>D15+D16+D17+D18+D19+D20</f>
        <v>540000</v>
      </c>
      <c r="E14" s="24">
        <f>E15+E16+E17+E18+E19+E20</f>
        <v>2003500</v>
      </c>
      <c r="F14" s="25"/>
      <c r="G14" s="1"/>
    </row>
    <row r="15" spans="1:7" ht="26.25">
      <c r="A15" s="24"/>
      <c r="B15" s="38"/>
      <c r="C15" s="19" t="s">
        <v>73</v>
      </c>
      <c r="D15" s="10">
        <v>20000</v>
      </c>
      <c r="E15" s="10">
        <v>1000000</v>
      </c>
      <c r="F15" s="25"/>
      <c r="G15" s="1"/>
    </row>
    <row r="16" spans="1:7" ht="26.25">
      <c r="A16" s="24"/>
      <c r="B16" s="38"/>
      <c r="C16" s="19" t="s">
        <v>132</v>
      </c>
      <c r="D16" s="10">
        <v>65000</v>
      </c>
      <c r="E16" s="10">
        <v>31000</v>
      </c>
      <c r="F16" s="25"/>
      <c r="G16" s="1"/>
    </row>
    <row r="17" spans="1:7" ht="26.25">
      <c r="A17" s="24"/>
      <c r="B17" s="38"/>
      <c r="C17" s="19" t="s">
        <v>84</v>
      </c>
      <c r="D17" s="10">
        <v>5000</v>
      </c>
      <c r="E17" s="10">
        <v>62500</v>
      </c>
      <c r="F17" s="25"/>
      <c r="G17" s="1"/>
    </row>
    <row r="18" spans="1:7" ht="15.75">
      <c r="A18" s="24"/>
      <c r="B18" s="38"/>
      <c r="C18" s="19" t="s">
        <v>74</v>
      </c>
      <c r="D18" s="10">
        <v>40000</v>
      </c>
      <c r="E18" s="10">
        <v>300000</v>
      </c>
      <c r="F18" s="25"/>
      <c r="G18" s="1"/>
    </row>
    <row r="19" spans="1:7" ht="26.25">
      <c r="A19" s="24"/>
      <c r="B19" s="38"/>
      <c r="C19" s="19" t="s">
        <v>133</v>
      </c>
      <c r="D19" s="10">
        <v>20000</v>
      </c>
      <c r="E19" s="10">
        <v>250000</v>
      </c>
      <c r="F19" s="25"/>
      <c r="G19" s="1"/>
    </row>
    <row r="20" spans="1:7" ht="15.75">
      <c r="A20" s="24"/>
      <c r="B20" s="38"/>
      <c r="C20" s="19" t="s">
        <v>134</v>
      </c>
      <c r="D20" s="10">
        <v>390000</v>
      </c>
      <c r="E20" s="10">
        <v>360000</v>
      </c>
      <c r="F20" s="25"/>
      <c r="G20" s="1"/>
    </row>
    <row r="21" spans="1:7" ht="15.75">
      <c r="A21" s="24"/>
      <c r="B21" s="38" t="s">
        <v>31</v>
      </c>
      <c r="C21" s="26" t="s">
        <v>32</v>
      </c>
      <c r="D21" s="24">
        <f>D22</f>
        <v>28000</v>
      </c>
      <c r="E21" s="24">
        <f>E22</f>
        <v>28000</v>
      </c>
      <c r="F21" s="25">
        <f aca="true" t="shared" si="0" ref="F21:F27">E21/D21</f>
        <v>1</v>
      </c>
      <c r="G21" s="1"/>
    </row>
    <row r="22" spans="1:7" ht="15.75">
      <c r="A22" s="24"/>
      <c r="B22" s="38"/>
      <c r="C22" s="26" t="s">
        <v>6</v>
      </c>
      <c r="D22" s="24">
        <v>28000</v>
      </c>
      <c r="E22" s="24">
        <v>28000</v>
      </c>
      <c r="F22" s="25">
        <f t="shared" si="0"/>
        <v>1</v>
      </c>
      <c r="G22" s="1"/>
    </row>
    <row r="23" spans="1:7" ht="15.75">
      <c r="A23" s="24"/>
      <c r="B23" s="38" t="s">
        <v>4</v>
      </c>
      <c r="C23" s="29" t="s">
        <v>5</v>
      </c>
      <c r="D23" s="24">
        <f>D24</f>
        <v>3500</v>
      </c>
      <c r="E23" s="24">
        <f>E24</f>
        <v>3500</v>
      </c>
      <c r="F23" s="25">
        <f t="shared" si="0"/>
        <v>1</v>
      </c>
      <c r="G23" s="1"/>
    </row>
    <row r="24" spans="1:7" ht="14.25" customHeight="1">
      <c r="A24" s="24"/>
      <c r="B24" s="38"/>
      <c r="C24" s="26" t="s">
        <v>6</v>
      </c>
      <c r="D24" s="24">
        <v>3500</v>
      </c>
      <c r="E24" s="27">
        <v>3500</v>
      </c>
      <c r="F24" s="25">
        <f t="shared" si="0"/>
        <v>1</v>
      </c>
      <c r="G24" s="1"/>
    </row>
    <row r="25" spans="1:7" ht="15.75">
      <c r="A25" s="50" t="s">
        <v>54</v>
      </c>
      <c r="B25" s="51"/>
      <c r="C25" s="52" t="s">
        <v>98</v>
      </c>
      <c r="D25" s="51">
        <f>D26</f>
        <v>13000</v>
      </c>
      <c r="E25" s="51">
        <f>E26</f>
        <v>13000</v>
      </c>
      <c r="F25" s="44">
        <f t="shared" si="0"/>
        <v>1</v>
      </c>
      <c r="G25" s="14"/>
    </row>
    <row r="26" spans="1:7" ht="15.75">
      <c r="A26" s="24"/>
      <c r="B26" s="38" t="s">
        <v>55</v>
      </c>
      <c r="C26" s="29" t="s">
        <v>56</v>
      </c>
      <c r="D26" s="24">
        <f>D27</f>
        <v>13000</v>
      </c>
      <c r="E26" s="24">
        <f>E27</f>
        <v>13000</v>
      </c>
      <c r="F26" s="25">
        <f t="shared" si="0"/>
        <v>1</v>
      </c>
      <c r="G26" s="14"/>
    </row>
    <row r="27" spans="1:7" ht="15.75">
      <c r="A27" s="24"/>
      <c r="B27" s="24"/>
      <c r="C27" s="26" t="s">
        <v>6</v>
      </c>
      <c r="D27" s="24">
        <v>13000</v>
      </c>
      <c r="E27" s="24">
        <v>13000</v>
      </c>
      <c r="F27" s="25">
        <f t="shared" si="0"/>
        <v>1</v>
      </c>
      <c r="G27" s="14"/>
    </row>
    <row r="28" spans="1:7" ht="31.5">
      <c r="A28" s="51">
        <v>400</v>
      </c>
      <c r="B28" s="51"/>
      <c r="C28" s="52" t="s">
        <v>101</v>
      </c>
      <c r="D28" s="51">
        <f aca="true" t="shared" si="1" ref="D28:E30">D29</f>
        <v>40000</v>
      </c>
      <c r="E28" s="51">
        <f t="shared" si="1"/>
        <v>270000</v>
      </c>
      <c r="F28" s="44"/>
      <c r="G28" s="14"/>
    </row>
    <row r="29" spans="1:7" ht="15.75">
      <c r="A29" s="24"/>
      <c r="B29" s="24">
        <v>40095</v>
      </c>
      <c r="C29" s="29" t="s">
        <v>5</v>
      </c>
      <c r="D29" s="24">
        <f t="shared" si="1"/>
        <v>40000</v>
      </c>
      <c r="E29" s="24">
        <f t="shared" si="1"/>
        <v>270000</v>
      </c>
      <c r="F29" s="25"/>
      <c r="G29" s="14"/>
    </row>
    <row r="30" spans="1:7" ht="15.75">
      <c r="A30" s="24"/>
      <c r="B30" s="24"/>
      <c r="C30" s="26" t="s">
        <v>50</v>
      </c>
      <c r="D30" s="24">
        <f t="shared" si="1"/>
        <v>40000</v>
      </c>
      <c r="E30" s="24">
        <f t="shared" si="1"/>
        <v>270000</v>
      </c>
      <c r="F30" s="25"/>
      <c r="G30" s="14"/>
    </row>
    <row r="31" spans="1:7" ht="27.75" customHeight="1">
      <c r="A31" s="24"/>
      <c r="B31" s="24"/>
      <c r="C31" s="19" t="s">
        <v>94</v>
      </c>
      <c r="D31" s="10">
        <v>40000</v>
      </c>
      <c r="E31" s="10">
        <v>270000</v>
      </c>
      <c r="F31" s="25"/>
      <c r="G31" s="14"/>
    </row>
    <row r="32" spans="1:6" ht="15.75">
      <c r="A32" s="51">
        <v>600</v>
      </c>
      <c r="B32" s="51"/>
      <c r="C32" s="52" t="s">
        <v>135</v>
      </c>
      <c r="D32" s="51">
        <f>D33</f>
        <v>514800</v>
      </c>
      <c r="E32" s="51">
        <f>E33</f>
        <v>1644000</v>
      </c>
      <c r="F32" s="53"/>
    </row>
    <row r="33" spans="1:6" ht="15.75">
      <c r="A33" s="24" t="s">
        <v>25</v>
      </c>
      <c r="B33" s="24">
        <v>60016</v>
      </c>
      <c r="C33" s="29" t="s">
        <v>7</v>
      </c>
      <c r="D33" s="24">
        <f>D34+D35</f>
        <v>514800</v>
      </c>
      <c r="E33" s="24">
        <f>E34+E35</f>
        <v>1644000</v>
      </c>
      <c r="F33" s="25">
        <f>E33/D33</f>
        <v>3.1934731934731935</v>
      </c>
    </row>
    <row r="34" spans="1:6" ht="15.75">
      <c r="A34" s="24"/>
      <c r="B34" s="24"/>
      <c r="C34" s="26" t="s">
        <v>57</v>
      </c>
      <c r="D34" s="30">
        <v>397800</v>
      </c>
      <c r="E34" s="30">
        <f>199200+50000+1500</f>
        <v>250700</v>
      </c>
      <c r="F34" s="25">
        <f>E34/D34</f>
        <v>0.6302161890397184</v>
      </c>
    </row>
    <row r="35" spans="1:6" ht="13.5" customHeight="1">
      <c r="A35" s="24"/>
      <c r="B35" s="24"/>
      <c r="C35" s="26" t="s">
        <v>50</v>
      </c>
      <c r="D35" s="31">
        <f>D36+D37+D38+D39+D40+D41+D42+D43</f>
        <v>117000</v>
      </c>
      <c r="E35" s="31">
        <f>E36+E37+E38+E39+E40+E41+E42+E43</f>
        <v>1393300</v>
      </c>
      <c r="F35" s="25"/>
    </row>
    <row r="36" spans="1:6" ht="13.5" customHeight="1">
      <c r="A36" s="24"/>
      <c r="B36" s="24"/>
      <c r="C36" s="19" t="s">
        <v>75</v>
      </c>
      <c r="D36" s="13">
        <v>8000</v>
      </c>
      <c r="E36" s="13">
        <v>33900</v>
      </c>
      <c r="F36" s="25"/>
    </row>
    <row r="37" spans="1:6" ht="27.75" customHeight="1">
      <c r="A37" s="24"/>
      <c r="B37" s="24"/>
      <c r="C37" s="19" t="s">
        <v>116</v>
      </c>
      <c r="D37" s="13"/>
      <c r="E37" s="13">
        <v>112500</v>
      </c>
      <c r="F37" s="25"/>
    </row>
    <row r="38" spans="1:6" ht="28.5" customHeight="1">
      <c r="A38" s="24"/>
      <c r="B38" s="24"/>
      <c r="C38" s="19" t="s">
        <v>117</v>
      </c>
      <c r="D38" s="13"/>
      <c r="E38" s="13">
        <v>115000</v>
      </c>
      <c r="F38" s="25"/>
    </row>
    <row r="39" spans="1:6" ht="13.5" customHeight="1">
      <c r="A39" s="24"/>
      <c r="B39" s="24"/>
      <c r="C39" s="19" t="s">
        <v>118</v>
      </c>
      <c r="D39" s="13">
        <v>15000</v>
      </c>
      <c r="E39" s="13">
        <v>13750</v>
      </c>
      <c r="F39" s="25"/>
    </row>
    <row r="40" spans="1:6" ht="27" customHeight="1">
      <c r="A40" s="24"/>
      <c r="B40" s="24"/>
      <c r="C40" s="19" t="s">
        <v>136</v>
      </c>
      <c r="D40" s="13">
        <v>20000</v>
      </c>
      <c r="E40" s="13">
        <v>1000000</v>
      </c>
      <c r="F40" s="25"/>
    </row>
    <row r="41" spans="1:6" ht="13.5" customHeight="1">
      <c r="A41" s="24"/>
      <c r="B41" s="24"/>
      <c r="C41" s="19" t="s">
        <v>119</v>
      </c>
      <c r="D41" s="13">
        <v>15000</v>
      </c>
      <c r="E41" s="13">
        <v>13750</v>
      </c>
      <c r="F41" s="25"/>
    </row>
    <row r="42" spans="1:6" ht="13.5" customHeight="1">
      <c r="A42" s="24"/>
      <c r="B42" s="24"/>
      <c r="C42" s="19" t="s">
        <v>120</v>
      </c>
      <c r="D42" s="13">
        <v>37000</v>
      </c>
      <c r="E42" s="13">
        <v>45000</v>
      </c>
      <c r="F42" s="25"/>
    </row>
    <row r="43" spans="1:6" ht="15.75" customHeight="1">
      <c r="A43" s="24"/>
      <c r="B43" s="24"/>
      <c r="C43" s="19" t="s">
        <v>137</v>
      </c>
      <c r="D43" s="13">
        <v>22000</v>
      </c>
      <c r="E43" s="13">
        <v>59400</v>
      </c>
      <c r="F43" s="25"/>
    </row>
    <row r="44" spans="1:6" ht="15.75">
      <c r="A44" s="51">
        <v>700</v>
      </c>
      <c r="B44" s="51"/>
      <c r="C44" s="52" t="s">
        <v>99</v>
      </c>
      <c r="D44" s="51">
        <f>D45+D47</f>
        <v>215000</v>
      </c>
      <c r="E44" s="51">
        <f>E45+E47</f>
        <v>266730</v>
      </c>
      <c r="F44" s="44">
        <f aca="true" t="shared" si="2" ref="F44:F51">E44/D44</f>
        <v>1.2406046511627906</v>
      </c>
    </row>
    <row r="45" spans="1:6" ht="31.5">
      <c r="A45" s="24" t="s">
        <v>25</v>
      </c>
      <c r="B45" s="24">
        <v>70004</v>
      </c>
      <c r="C45" s="29" t="s">
        <v>39</v>
      </c>
      <c r="D45" s="24">
        <f>D46</f>
        <v>130000</v>
      </c>
      <c r="E45" s="24">
        <f>E46</f>
        <v>150000</v>
      </c>
      <c r="F45" s="25">
        <f t="shared" si="2"/>
        <v>1.1538461538461537</v>
      </c>
    </row>
    <row r="46" spans="1:6" ht="15.75">
      <c r="A46" s="24"/>
      <c r="B46" s="24"/>
      <c r="C46" s="26" t="s">
        <v>6</v>
      </c>
      <c r="D46" s="24">
        <v>130000</v>
      </c>
      <c r="E46" s="24">
        <v>150000</v>
      </c>
      <c r="F46" s="25">
        <f t="shared" si="2"/>
        <v>1.1538461538461537</v>
      </c>
    </row>
    <row r="47" spans="1:6" ht="20.25" customHeight="1">
      <c r="A47" s="24"/>
      <c r="B47" s="24">
        <v>70005</v>
      </c>
      <c r="C47" s="29" t="s">
        <v>8</v>
      </c>
      <c r="D47" s="24">
        <f>D48+D49</f>
        <v>85000</v>
      </c>
      <c r="E47" s="24">
        <f>E48+E49</f>
        <v>116730</v>
      </c>
      <c r="F47" s="25">
        <f t="shared" si="2"/>
        <v>1.3732941176470588</v>
      </c>
    </row>
    <row r="48" spans="1:6" ht="15" customHeight="1">
      <c r="A48" s="24"/>
      <c r="B48" s="24"/>
      <c r="C48" s="26" t="s">
        <v>6</v>
      </c>
      <c r="D48" s="24">
        <v>85000</v>
      </c>
      <c r="E48" s="24">
        <f>74000+42730-17000</f>
        <v>99730</v>
      </c>
      <c r="F48" s="25">
        <f t="shared" si="2"/>
        <v>1.1732941176470588</v>
      </c>
    </row>
    <row r="49" spans="1:6" ht="15" customHeight="1">
      <c r="A49" s="24"/>
      <c r="B49" s="24"/>
      <c r="C49" s="26" t="s">
        <v>144</v>
      </c>
      <c r="D49" s="24">
        <f>D50</f>
        <v>0</v>
      </c>
      <c r="E49" s="24">
        <f>E50</f>
        <v>17000</v>
      </c>
      <c r="F49" s="25"/>
    </row>
    <row r="50" spans="1:6" ht="27.75" customHeight="1">
      <c r="A50" s="24"/>
      <c r="B50" s="24"/>
      <c r="C50" s="19" t="s">
        <v>145</v>
      </c>
      <c r="D50" s="24"/>
      <c r="E50" s="24">
        <v>17000</v>
      </c>
      <c r="F50" s="25"/>
    </row>
    <row r="51" spans="1:6" ht="15.75">
      <c r="A51" s="51">
        <v>710</v>
      </c>
      <c r="B51" s="51"/>
      <c r="C51" s="52" t="s">
        <v>138</v>
      </c>
      <c r="D51" s="51">
        <f>D52+D55</f>
        <v>70600</v>
      </c>
      <c r="E51" s="51">
        <f>E52+E55</f>
        <v>152000</v>
      </c>
      <c r="F51" s="54">
        <f t="shared" si="2"/>
        <v>2.1529745042492916</v>
      </c>
    </row>
    <row r="52" spans="1:6" ht="21" customHeight="1">
      <c r="A52" s="24" t="s">
        <v>25</v>
      </c>
      <c r="B52" s="24">
        <v>71004</v>
      </c>
      <c r="C52" s="29" t="s">
        <v>42</v>
      </c>
      <c r="D52" s="24">
        <f>D53</f>
        <v>20000</v>
      </c>
      <c r="E52" s="24">
        <f>E53</f>
        <v>35000</v>
      </c>
      <c r="F52" s="25">
        <f>E53/D53</f>
        <v>1.75</v>
      </c>
    </row>
    <row r="53" spans="1:6" ht="18" customHeight="1">
      <c r="A53" s="24"/>
      <c r="B53" s="24"/>
      <c r="C53" s="26" t="s">
        <v>34</v>
      </c>
      <c r="D53" s="24">
        <v>20000</v>
      </c>
      <c r="E53" s="24">
        <v>35000</v>
      </c>
      <c r="F53" s="25">
        <f aca="true" t="shared" si="3" ref="F53:F58">E53/D53</f>
        <v>1.75</v>
      </c>
    </row>
    <row r="54" spans="1:6" ht="18" customHeight="1">
      <c r="A54" s="24"/>
      <c r="B54" s="24"/>
      <c r="C54" s="19" t="s">
        <v>58</v>
      </c>
      <c r="D54" s="10">
        <v>15000</v>
      </c>
      <c r="E54" s="18">
        <v>25000</v>
      </c>
      <c r="F54" s="11">
        <f t="shared" si="3"/>
        <v>1.6666666666666667</v>
      </c>
    </row>
    <row r="55" spans="1:6" ht="15.75">
      <c r="A55" s="24"/>
      <c r="B55" s="24">
        <v>71035</v>
      </c>
      <c r="C55" s="29" t="s">
        <v>59</v>
      </c>
      <c r="D55" s="24">
        <f>D56+D57</f>
        <v>50600</v>
      </c>
      <c r="E55" s="24">
        <f>E56+E57</f>
        <v>117000</v>
      </c>
      <c r="F55" s="25">
        <f t="shared" si="3"/>
        <v>2.3122529644268774</v>
      </c>
    </row>
    <row r="56" spans="1:6" ht="13.5" customHeight="1">
      <c r="A56" s="24"/>
      <c r="B56" s="24"/>
      <c r="C56" s="26" t="s">
        <v>6</v>
      </c>
      <c r="D56" s="24">
        <v>25600</v>
      </c>
      <c r="E56" s="27">
        <v>27000</v>
      </c>
      <c r="F56" s="25">
        <f t="shared" si="3"/>
        <v>1.0546875</v>
      </c>
    </row>
    <row r="57" spans="1:6" ht="14.25" customHeight="1">
      <c r="A57" s="24"/>
      <c r="B57" s="24"/>
      <c r="C57" s="26" t="s">
        <v>50</v>
      </c>
      <c r="D57" s="24">
        <f>D58</f>
        <v>25000</v>
      </c>
      <c r="E57" s="24">
        <f>E58</f>
        <v>90000</v>
      </c>
      <c r="F57" s="25">
        <f t="shared" si="3"/>
        <v>3.6</v>
      </c>
    </row>
    <row r="58" spans="1:6" ht="14.25" customHeight="1">
      <c r="A58" s="24"/>
      <c r="B58" s="24"/>
      <c r="C58" s="19" t="s">
        <v>139</v>
      </c>
      <c r="D58" s="10">
        <v>25000</v>
      </c>
      <c r="E58" s="18">
        <v>90000</v>
      </c>
      <c r="F58" s="11">
        <f t="shared" si="3"/>
        <v>3.6</v>
      </c>
    </row>
    <row r="59" spans="1:6" ht="19.5" customHeight="1">
      <c r="A59" s="51">
        <v>750</v>
      </c>
      <c r="B59" s="51"/>
      <c r="C59" s="52" t="s">
        <v>102</v>
      </c>
      <c r="D59" s="51">
        <f>D60+D63+D65+D68+D71</f>
        <v>3087035</v>
      </c>
      <c r="E59" s="51">
        <f>E60+E63+E65+E68+E71</f>
        <v>3329195</v>
      </c>
      <c r="F59" s="44">
        <f aca="true" t="shared" si="4" ref="F59:F71">E59/D59</f>
        <v>1.0784442029325874</v>
      </c>
    </row>
    <row r="60" spans="1:6" ht="15.75">
      <c r="A60" s="24" t="s">
        <v>25</v>
      </c>
      <c r="B60" s="24">
        <v>75011</v>
      </c>
      <c r="C60" s="29" t="s">
        <v>9</v>
      </c>
      <c r="D60" s="24">
        <f>D61</f>
        <v>90775</v>
      </c>
      <c r="E60" s="24">
        <f>E61</f>
        <v>94195</v>
      </c>
      <c r="F60" s="25">
        <f t="shared" si="4"/>
        <v>1.0376755714679151</v>
      </c>
    </row>
    <row r="61" spans="1:6" ht="15.75">
      <c r="A61" s="24"/>
      <c r="B61" s="24"/>
      <c r="C61" s="26" t="s">
        <v>34</v>
      </c>
      <c r="D61" s="24">
        <v>90775</v>
      </c>
      <c r="E61" s="27">
        <v>94195</v>
      </c>
      <c r="F61" s="25">
        <f t="shared" si="4"/>
        <v>1.0376755714679151</v>
      </c>
    </row>
    <row r="62" spans="1:6" ht="17.25" customHeight="1">
      <c r="A62" s="24"/>
      <c r="B62" s="24"/>
      <c r="C62" s="19" t="s">
        <v>58</v>
      </c>
      <c r="D62" s="10">
        <v>90775</v>
      </c>
      <c r="E62" s="18">
        <v>94195</v>
      </c>
      <c r="F62" s="11">
        <f t="shared" si="4"/>
        <v>1.0376755714679151</v>
      </c>
    </row>
    <row r="63" spans="1:6" ht="31.5">
      <c r="A63" s="24"/>
      <c r="B63" s="24">
        <v>75022</v>
      </c>
      <c r="C63" s="29" t="s">
        <v>10</v>
      </c>
      <c r="D63" s="24">
        <f>D64</f>
        <v>109000</v>
      </c>
      <c r="E63" s="24">
        <f>E64</f>
        <v>120000</v>
      </c>
      <c r="F63" s="25">
        <f t="shared" si="4"/>
        <v>1.1009174311926606</v>
      </c>
    </row>
    <row r="64" spans="1:6" ht="16.5" customHeight="1">
      <c r="A64" s="24"/>
      <c r="B64" s="24"/>
      <c r="C64" s="26" t="s">
        <v>6</v>
      </c>
      <c r="D64" s="24">
        <v>109000</v>
      </c>
      <c r="E64" s="27">
        <v>120000</v>
      </c>
      <c r="F64" s="25">
        <f t="shared" si="4"/>
        <v>1.1009174311926606</v>
      </c>
    </row>
    <row r="65" spans="1:6" ht="27.75" customHeight="1">
      <c r="A65" s="24"/>
      <c r="B65" s="24">
        <v>75023</v>
      </c>
      <c r="C65" s="29" t="s">
        <v>11</v>
      </c>
      <c r="D65" s="24">
        <f>D66</f>
        <v>2752393</v>
      </c>
      <c r="E65" s="24">
        <f>E66</f>
        <v>2979000</v>
      </c>
      <c r="F65" s="25">
        <f t="shared" si="4"/>
        <v>1.0823309026000285</v>
      </c>
    </row>
    <row r="66" spans="1:6" ht="21" customHeight="1">
      <c r="A66" s="24"/>
      <c r="B66" s="24"/>
      <c r="C66" s="26" t="s">
        <v>34</v>
      </c>
      <c r="D66" s="24">
        <v>2752393</v>
      </c>
      <c r="E66" s="27">
        <f>2980000-11000+10000</f>
        <v>2979000</v>
      </c>
      <c r="F66" s="25">
        <f t="shared" si="4"/>
        <v>1.0823309026000285</v>
      </c>
    </row>
    <row r="67" spans="1:6" ht="14.25" customHeight="1">
      <c r="A67" s="24"/>
      <c r="B67" s="24"/>
      <c r="C67" s="19" t="s">
        <v>58</v>
      </c>
      <c r="D67" s="10">
        <v>2197011</v>
      </c>
      <c r="E67" s="18">
        <v>2400000</v>
      </c>
      <c r="F67" s="11">
        <f t="shared" si="4"/>
        <v>1.0923932561102334</v>
      </c>
    </row>
    <row r="68" spans="1:6" ht="28.5" customHeight="1">
      <c r="A68" s="24"/>
      <c r="B68" s="24">
        <v>75075</v>
      </c>
      <c r="C68" s="29" t="s">
        <v>49</v>
      </c>
      <c r="D68" s="24">
        <f>D69</f>
        <v>86850</v>
      </c>
      <c r="E68" s="24">
        <f>E69</f>
        <v>78700</v>
      </c>
      <c r="F68" s="25">
        <f t="shared" si="4"/>
        <v>0.9061600460564191</v>
      </c>
    </row>
    <row r="69" spans="1:6" ht="15.75">
      <c r="A69" s="24"/>
      <c r="B69" s="24"/>
      <c r="C69" s="26" t="s">
        <v>113</v>
      </c>
      <c r="D69" s="24">
        <v>86850</v>
      </c>
      <c r="E69" s="27">
        <v>78700</v>
      </c>
      <c r="F69" s="25">
        <f t="shared" si="4"/>
        <v>0.9061600460564191</v>
      </c>
    </row>
    <row r="70" spans="1:6" ht="15.75">
      <c r="A70" s="24"/>
      <c r="B70" s="24"/>
      <c r="C70" s="19" t="s">
        <v>58</v>
      </c>
      <c r="D70" s="10">
        <v>5000</v>
      </c>
      <c r="E70" s="18">
        <v>3000</v>
      </c>
      <c r="F70" s="11">
        <f t="shared" si="4"/>
        <v>0.6</v>
      </c>
    </row>
    <row r="71" spans="1:6" ht="15.75">
      <c r="A71" s="24"/>
      <c r="B71" s="24">
        <v>75095</v>
      </c>
      <c r="C71" s="29" t="s">
        <v>5</v>
      </c>
      <c r="D71" s="24">
        <f>D72</f>
        <v>48017</v>
      </c>
      <c r="E71" s="24">
        <f>E72</f>
        <v>57300</v>
      </c>
      <c r="F71" s="25">
        <f t="shared" si="4"/>
        <v>1.1933273632255244</v>
      </c>
    </row>
    <row r="72" spans="1:6" ht="15.75" customHeight="1">
      <c r="A72" s="24"/>
      <c r="B72" s="24"/>
      <c r="C72" s="26" t="s">
        <v>76</v>
      </c>
      <c r="D72" s="24">
        <v>48017</v>
      </c>
      <c r="E72" s="27">
        <v>57300</v>
      </c>
      <c r="F72" s="25">
        <f aca="true" t="shared" si="5" ref="F72:F120">E72/D72</f>
        <v>1.1933273632255244</v>
      </c>
    </row>
    <row r="73" spans="1:6" ht="56.25" customHeight="1">
      <c r="A73" s="51">
        <v>751</v>
      </c>
      <c r="B73" s="51"/>
      <c r="C73" s="52" t="s">
        <v>103</v>
      </c>
      <c r="D73" s="51">
        <f>D74</f>
        <v>2091</v>
      </c>
      <c r="E73" s="51">
        <f>E74</f>
        <v>2325</v>
      </c>
      <c r="F73" s="44">
        <f t="shared" si="5"/>
        <v>1.1119081779053084</v>
      </c>
    </row>
    <row r="74" spans="1:6" ht="33" customHeight="1">
      <c r="A74" s="28"/>
      <c r="B74" s="24">
        <v>75101</v>
      </c>
      <c r="C74" s="29" t="s">
        <v>29</v>
      </c>
      <c r="D74" s="24">
        <f>D75</f>
        <v>2091</v>
      </c>
      <c r="E74" s="24">
        <f>E75</f>
        <v>2325</v>
      </c>
      <c r="F74" s="25">
        <f t="shared" si="5"/>
        <v>1.1119081779053084</v>
      </c>
    </row>
    <row r="75" spans="1:6" ht="15.75">
      <c r="A75" s="28"/>
      <c r="B75" s="28"/>
      <c r="C75" s="26" t="s">
        <v>35</v>
      </c>
      <c r="D75" s="24">
        <v>2091</v>
      </c>
      <c r="E75" s="27">
        <v>2325</v>
      </c>
      <c r="F75" s="25">
        <f>E76/D76</f>
        <v>1</v>
      </c>
    </row>
    <row r="76" spans="1:6" ht="14.25" customHeight="1">
      <c r="A76" s="28"/>
      <c r="B76" s="28"/>
      <c r="C76" s="19" t="s">
        <v>58</v>
      </c>
      <c r="D76" s="10">
        <v>958</v>
      </c>
      <c r="E76" s="18">
        <v>958</v>
      </c>
      <c r="F76" s="11">
        <f>E76/D76</f>
        <v>1</v>
      </c>
    </row>
    <row r="77" spans="1:6" ht="15.75">
      <c r="A77" s="51">
        <v>752</v>
      </c>
      <c r="B77" s="51"/>
      <c r="C77" s="52" t="s">
        <v>121</v>
      </c>
      <c r="D77" s="51">
        <f>D78</f>
        <v>0</v>
      </c>
      <c r="E77" s="51">
        <f>E78</f>
        <v>1000</v>
      </c>
      <c r="F77" s="54"/>
    </row>
    <row r="78" spans="1:6" ht="15.75">
      <c r="A78" s="28"/>
      <c r="B78" s="24">
        <v>75212</v>
      </c>
      <c r="C78" s="29" t="s">
        <v>122</v>
      </c>
      <c r="D78" s="24">
        <f>D79</f>
        <v>0</v>
      </c>
      <c r="E78" s="24">
        <f>E79</f>
        <v>1000</v>
      </c>
      <c r="F78" s="11"/>
    </row>
    <row r="79" spans="1:6" ht="15.75">
      <c r="A79" s="28"/>
      <c r="B79" s="28"/>
      <c r="C79" s="26" t="s">
        <v>6</v>
      </c>
      <c r="D79" s="24">
        <v>0</v>
      </c>
      <c r="E79" s="27">
        <v>1000</v>
      </c>
      <c r="F79" s="11"/>
    </row>
    <row r="80" spans="1:6" ht="28.5" customHeight="1">
      <c r="A80" s="51">
        <v>754</v>
      </c>
      <c r="B80" s="51"/>
      <c r="C80" s="52" t="s">
        <v>104</v>
      </c>
      <c r="D80" s="51">
        <f>D81+D86+D88+D91</f>
        <v>377217</v>
      </c>
      <c r="E80" s="51">
        <f>E81+E86+E88+E91</f>
        <v>376800</v>
      </c>
      <c r="F80" s="54">
        <f>E80/D80</f>
        <v>0.998894535506088</v>
      </c>
    </row>
    <row r="81" spans="1:6" ht="15.75">
      <c r="A81" s="24" t="s">
        <v>25</v>
      </c>
      <c r="B81" s="24">
        <v>75412</v>
      </c>
      <c r="C81" s="29" t="s">
        <v>12</v>
      </c>
      <c r="D81" s="24">
        <f>D82+D84</f>
        <v>248617</v>
      </c>
      <c r="E81" s="24">
        <f>E82+E84</f>
        <v>233800</v>
      </c>
      <c r="F81" s="25">
        <f>E81/D81</f>
        <v>0.9404023055543266</v>
      </c>
    </row>
    <row r="82" spans="1:6" ht="15.75">
      <c r="A82" s="24"/>
      <c r="B82" s="24"/>
      <c r="C82" s="26" t="s">
        <v>37</v>
      </c>
      <c r="D82" s="24">
        <f>221817</f>
        <v>221817</v>
      </c>
      <c r="E82" s="27">
        <f>210000+3800</f>
        <v>213800</v>
      </c>
      <c r="F82" s="25">
        <f t="shared" si="5"/>
        <v>0.9638575943232485</v>
      </c>
    </row>
    <row r="83" spans="1:6" ht="15.75">
      <c r="A83" s="24"/>
      <c r="B83" s="24"/>
      <c r="C83" s="20" t="s">
        <v>58</v>
      </c>
      <c r="D83" s="12">
        <v>44000</v>
      </c>
      <c r="E83" s="16">
        <v>45300</v>
      </c>
      <c r="F83" s="11">
        <f t="shared" si="5"/>
        <v>1.0295454545454545</v>
      </c>
    </row>
    <row r="84" spans="1:6" ht="15.75">
      <c r="A84" s="24"/>
      <c r="B84" s="24"/>
      <c r="C84" s="32" t="s">
        <v>126</v>
      </c>
      <c r="D84" s="30">
        <f>D85</f>
        <v>26800</v>
      </c>
      <c r="E84" s="30">
        <f>E85</f>
        <v>20000</v>
      </c>
      <c r="F84" s="11">
        <f t="shared" si="5"/>
        <v>0.746268656716418</v>
      </c>
    </row>
    <row r="85" spans="1:6" ht="12.75" customHeight="1">
      <c r="A85" s="24"/>
      <c r="B85" s="24"/>
      <c r="C85" s="20" t="s">
        <v>124</v>
      </c>
      <c r="D85" s="12">
        <v>26800</v>
      </c>
      <c r="E85" s="16">
        <v>20000</v>
      </c>
      <c r="F85" s="11">
        <f t="shared" si="5"/>
        <v>0.746268656716418</v>
      </c>
    </row>
    <row r="86" spans="1:6" ht="15.75">
      <c r="A86" s="24"/>
      <c r="B86" s="24">
        <v>75414</v>
      </c>
      <c r="C86" s="29" t="s">
        <v>13</v>
      </c>
      <c r="D86" s="24">
        <f>D87</f>
        <v>1000</v>
      </c>
      <c r="E86" s="27">
        <f>E87</f>
        <v>1000</v>
      </c>
      <c r="F86" s="25">
        <f t="shared" si="5"/>
        <v>1</v>
      </c>
    </row>
    <row r="87" spans="1:6" ht="15.75">
      <c r="A87" s="24"/>
      <c r="B87" s="24"/>
      <c r="C87" s="26" t="s">
        <v>6</v>
      </c>
      <c r="D87" s="24">
        <v>1000</v>
      </c>
      <c r="E87" s="27">
        <v>1000</v>
      </c>
      <c r="F87" s="25">
        <f t="shared" si="5"/>
        <v>1</v>
      </c>
    </row>
    <row r="88" spans="1:6" ht="15.75">
      <c r="A88" s="24"/>
      <c r="B88" s="24">
        <v>75416</v>
      </c>
      <c r="C88" s="29" t="s">
        <v>14</v>
      </c>
      <c r="D88" s="24">
        <f>D89</f>
        <v>118000</v>
      </c>
      <c r="E88" s="24">
        <f>E89</f>
        <v>130000</v>
      </c>
      <c r="F88" s="25">
        <f t="shared" si="5"/>
        <v>1.1016949152542372</v>
      </c>
    </row>
    <row r="89" spans="1:6" ht="15.75">
      <c r="A89" s="24"/>
      <c r="B89" s="24"/>
      <c r="C89" s="26" t="s">
        <v>34</v>
      </c>
      <c r="D89" s="24">
        <v>118000</v>
      </c>
      <c r="E89" s="27">
        <v>130000</v>
      </c>
      <c r="F89" s="25">
        <f t="shared" si="5"/>
        <v>1.1016949152542372</v>
      </c>
    </row>
    <row r="90" spans="1:6" ht="15.75">
      <c r="A90" s="24"/>
      <c r="B90" s="24"/>
      <c r="C90" s="19" t="s">
        <v>58</v>
      </c>
      <c r="D90" s="10">
        <v>91400</v>
      </c>
      <c r="E90" s="18">
        <v>104100</v>
      </c>
      <c r="F90" s="11">
        <f t="shared" si="5"/>
        <v>1.1389496717724288</v>
      </c>
    </row>
    <row r="91" spans="1:6" ht="15.75">
      <c r="A91" s="24"/>
      <c r="B91" s="24">
        <v>75495</v>
      </c>
      <c r="C91" s="29" t="s">
        <v>5</v>
      </c>
      <c r="D91" s="24">
        <f>D92</f>
        <v>9600</v>
      </c>
      <c r="E91" s="24">
        <f>E92</f>
        <v>12000</v>
      </c>
      <c r="F91" s="11">
        <f t="shared" si="5"/>
        <v>1.25</v>
      </c>
    </row>
    <row r="92" spans="1:6" ht="15.75">
      <c r="A92" s="24"/>
      <c r="B92" s="24"/>
      <c r="C92" s="26" t="s">
        <v>6</v>
      </c>
      <c r="D92" s="24">
        <v>9600</v>
      </c>
      <c r="E92" s="24">
        <f>10000+2000</f>
        <v>12000</v>
      </c>
      <c r="F92" s="11">
        <f t="shared" si="5"/>
        <v>1.25</v>
      </c>
    </row>
    <row r="93" spans="1:6" ht="60" customHeight="1">
      <c r="A93" s="51">
        <v>756</v>
      </c>
      <c r="B93" s="51"/>
      <c r="C93" s="52" t="s">
        <v>141</v>
      </c>
      <c r="D93" s="51">
        <f>D94</f>
        <v>111250</v>
      </c>
      <c r="E93" s="51">
        <f>E94</f>
        <v>120000</v>
      </c>
      <c r="F93" s="44">
        <f t="shared" si="5"/>
        <v>1.0786516853932584</v>
      </c>
    </row>
    <row r="94" spans="1:6" ht="35.25" customHeight="1">
      <c r="A94" s="24"/>
      <c r="B94" s="24">
        <v>75647</v>
      </c>
      <c r="C94" s="29" t="s">
        <v>51</v>
      </c>
      <c r="D94" s="24">
        <f>D95</f>
        <v>111250</v>
      </c>
      <c r="E94" s="24">
        <f>E95</f>
        <v>120000</v>
      </c>
      <c r="F94" s="25">
        <f t="shared" si="5"/>
        <v>1.0786516853932584</v>
      </c>
    </row>
    <row r="95" spans="1:6" ht="15.75" customHeight="1">
      <c r="A95" s="24"/>
      <c r="B95" s="24"/>
      <c r="C95" s="26" t="s">
        <v>34</v>
      </c>
      <c r="D95" s="24">
        <v>111250</v>
      </c>
      <c r="E95" s="27">
        <v>120000</v>
      </c>
      <c r="F95" s="25">
        <f t="shared" si="5"/>
        <v>1.0786516853932584</v>
      </c>
    </row>
    <row r="96" spans="1:6" ht="13.5" customHeight="1">
      <c r="A96" s="24"/>
      <c r="B96" s="24"/>
      <c r="C96" s="19" t="s">
        <v>77</v>
      </c>
      <c r="D96" s="10">
        <v>35000</v>
      </c>
      <c r="E96" s="18">
        <v>35000</v>
      </c>
      <c r="F96" s="11">
        <f t="shared" si="5"/>
        <v>1</v>
      </c>
    </row>
    <row r="97" spans="1:6" ht="15" customHeight="1">
      <c r="A97" s="51">
        <v>757</v>
      </c>
      <c r="B97" s="51"/>
      <c r="C97" s="52" t="s">
        <v>105</v>
      </c>
      <c r="D97" s="51">
        <f>D98</f>
        <v>350000</v>
      </c>
      <c r="E97" s="51">
        <f>E98</f>
        <v>400000</v>
      </c>
      <c r="F97" s="44">
        <f t="shared" si="5"/>
        <v>1.1428571428571428</v>
      </c>
    </row>
    <row r="98" spans="1:6" ht="47.25" customHeight="1">
      <c r="A98" s="28"/>
      <c r="B98" s="24">
        <v>75702</v>
      </c>
      <c r="C98" s="29" t="s">
        <v>30</v>
      </c>
      <c r="D98" s="24">
        <f>D99</f>
        <v>350000</v>
      </c>
      <c r="E98" s="24">
        <f>E99</f>
        <v>400000</v>
      </c>
      <c r="F98" s="25">
        <f t="shared" si="5"/>
        <v>1.1428571428571428</v>
      </c>
    </row>
    <row r="99" spans="1:6" ht="15.75" customHeight="1">
      <c r="A99" s="28"/>
      <c r="B99" s="28"/>
      <c r="C99" s="26" t="s">
        <v>95</v>
      </c>
      <c r="D99" s="24">
        <v>350000</v>
      </c>
      <c r="E99" s="27">
        <v>400000</v>
      </c>
      <c r="F99" s="25">
        <f t="shared" si="5"/>
        <v>1.1428571428571428</v>
      </c>
    </row>
    <row r="100" spans="1:6" ht="18" customHeight="1">
      <c r="A100" s="28"/>
      <c r="B100" s="28"/>
      <c r="C100" s="26" t="s">
        <v>123</v>
      </c>
      <c r="D100" s="10">
        <v>330000</v>
      </c>
      <c r="E100" s="18">
        <v>400000</v>
      </c>
      <c r="F100" s="25"/>
    </row>
    <row r="101" spans="1:6" ht="15.75">
      <c r="A101" s="51">
        <v>758</v>
      </c>
      <c r="B101" s="51"/>
      <c r="C101" s="52" t="s">
        <v>140</v>
      </c>
      <c r="D101" s="51">
        <f>D102</f>
        <v>0</v>
      </c>
      <c r="E101" s="51">
        <f>E102</f>
        <v>25000</v>
      </c>
      <c r="F101" s="44"/>
    </row>
    <row r="102" spans="1:6" ht="15.75">
      <c r="A102" s="24"/>
      <c r="B102" s="24">
        <v>75818</v>
      </c>
      <c r="C102" s="29" t="s">
        <v>41</v>
      </c>
      <c r="D102" s="24">
        <f>D103</f>
        <v>0</v>
      </c>
      <c r="E102" s="24">
        <f>E103</f>
        <v>25000</v>
      </c>
      <c r="F102" s="25"/>
    </row>
    <row r="103" spans="1:6" ht="31.5" customHeight="1">
      <c r="A103" s="24"/>
      <c r="B103" s="24"/>
      <c r="C103" s="26" t="s">
        <v>128</v>
      </c>
      <c r="D103" s="24">
        <v>0</v>
      </c>
      <c r="E103" s="27">
        <v>25000</v>
      </c>
      <c r="F103" s="25"/>
    </row>
    <row r="104" spans="1:6" ht="15.75">
      <c r="A104" s="51">
        <v>801</v>
      </c>
      <c r="B104" s="51"/>
      <c r="C104" s="52" t="s">
        <v>106</v>
      </c>
      <c r="D104" s="51">
        <f>D105+D108+D111+D114+D117+D120+D123+D125+D128</f>
        <v>11365046</v>
      </c>
      <c r="E104" s="51">
        <f>E105+E108+E111+E114+E117+E120+E123+E125+E128</f>
        <v>12375728</v>
      </c>
      <c r="F104" s="44">
        <f t="shared" si="5"/>
        <v>1.088928984537326</v>
      </c>
    </row>
    <row r="105" spans="1:6" ht="15.75">
      <c r="A105" s="24" t="s">
        <v>25</v>
      </c>
      <c r="B105" s="24">
        <v>80101</v>
      </c>
      <c r="C105" s="29" t="s">
        <v>38</v>
      </c>
      <c r="D105" s="24">
        <f>D106</f>
        <v>5629405</v>
      </c>
      <c r="E105" s="24">
        <f>E106</f>
        <v>5988000</v>
      </c>
      <c r="F105" s="25">
        <f t="shared" si="5"/>
        <v>1.0637003377799252</v>
      </c>
    </row>
    <row r="106" spans="1:6" ht="15.75">
      <c r="A106" s="24"/>
      <c r="B106" s="24"/>
      <c r="C106" s="26" t="s">
        <v>34</v>
      </c>
      <c r="D106" s="24">
        <v>5629405</v>
      </c>
      <c r="E106" s="27">
        <f>5951700+35000+1300</f>
        <v>5988000</v>
      </c>
      <c r="F106" s="25">
        <f t="shared" si="5"/>
        <v>1.0637003377799252</v>
      </c>
    </row>
    <row r="107" spans="1:6" ht="15.75">
      <c r="A107" s="24"/>
      <c r="B107" s="24"/>
      <c r="C107" s="20" t="s">
        <v>58</v>
      </c>
      <c r="D107" s="12">
        <v>4889671</v>
      </c>
      <c r="E107" s="16">
        <v>5226000</v>
      </c>
      <c r="F107" s="11">
        <f t="shared" si="5"/>
        <v>1.068783564374781</v>
      </c>
    </row>
    <row r="108" spans="1:6" ht="29.25" customHeight="1">
      <c r="A108" s="24"/>
      <c r="B108" s="24">
        <v>80103</v>
      </c>
      <c r="C108" s="39" t="s">
        <v>86</v>
      </c>
      <c r="D108" s="31">
        <f>D109</f>
        <v>777490</v>
      </c>
      <c r="E108" s="31">
        <f>E109</f>
        <v>818920</v>
      </c>
      <c r="F108" s="25">
        <f t="shared" si="5"/>
        <v>1.053286858994971</v>
      </c>
    </row>
    <row r="109" spans="1:6" ht="15.75">
      <c r="A109" s="24"/>
      <c r="B109" s="24"/>
      <c r="C109" s="32" t="s">
        <v>34</v>
      </c>
      <c r="D109" s="30">
        <v>777490</v>
      </c>
      <c r="E109" s="33">
        <v>818920</v>
      </c>
      <c r="F109" s="25">
        <f t="shared" si="5"/>
        <v>1.053286858994971</v>
      </c>
    </row>
    <row r="110" spans="1:6" ht="15.75">
      <c r="A110" s="24"/>
      <c r="B110" s="24"/>
      <c r="C110" s="20" t="s">
        <v>58</v>
      </c>
      <c r="D110" s="12">
        <v>612500</v>
      </c>
      <c r="E110" s="16">
        <v>641000</v>
      </c>
      <c r="F110" s="11">
        <f t="shared" si="5"/>
        <v>1.0465306122448979</v>
      </c>
    </row>
    <row r="111" spans="1:6" ht="15.75">
      <c r="A111" s="24"/>
      <c r="B111" s="24">
        <v>80104</v>
      </c>
      <c r="C111" s="29" t="s">
        <v>43</v>
      </c>
      <c r="D111" s="24">
        <f>D112</f>
        <v>788400</v>
      </c>
      <c r="E111" s="24">
        <f>E112</f>
        <v>906200</v>
      </c>
      <c r="F111" s="25">
        <f t="shared" si="5"/>
        <v>1.1494165398274987</v>
      </c>
    </row>
    <row r="112" spans="1:6" ht="15.75">
      <c r="A112" s="24"/>
      <c r="B112" s="24"/>
      <c r="C112" s="26" t="s">
        <v>34</v>
      </c>
      <c r="D112" s="24">
        <v>788400</v>
      </c>
      <c r="E112" s="27">
        <f>901200+5000</f>
        <v>906200</v>
      </c>
      <c r="F112" s="25">
        <f t="shared" si="5"/>
        <v>1.1494165398274987</v>
      </c>
    </row>
    <row r="113" spans="1:6" ht="15.75">
      <c r="A113" s="24"/>
      <c r="B113" s="24"/>
      <c r="C113" s="19" t="s">
        <v>58</v>
      </c>
      <c r="D113" s="10">
        <v>614500</v>
      </c>
      <c r="E113" s="18">
        <v>700000</v>
      </c>
      <c r="F113" s="11">
        <f t="shared" si="5"/>
        <v>1.1391375101708707</v>
      </c>
    </row>
    <row r="114" spans="1:6" ht="15.75">
      <c r="A114" s="24"/>
      <c r="B114" s="24">
        <v>80110</v>
      </c>
      <c r="C114" s="29" t="s">
        <v>15</v>
      </c>
      <c r="D114" s="24">
        <f>D115</f>
        <v>2729827</v>
      </c>
      <c r="E114" s="24">
        <f>E115</f>
        <v>3024000</v>
      </c>
      <c r="F114" s="25">
        <f t="shared" si="5"/>
        <v>1.107762506561771</v>
      </c>
    </row>
    <row r="115" spans="1:6" ht="15.75">
      <c r="A115" s="24"/>
      <c r="B115" s="24"/>
      <c r="C115" s="26" t="s">
        <v>35</v>
      </c>
      <c r="D115" s="24">
        <v>2729827</v>
      </c>
      <c r="E115" s="27">
        <v>3024000</v>
      </c>
      <c r="F115" s="25">
        <f t="shared" si="5"/>
        <v>1.107762506561771</v>
      </c>
    </row>
    <row r="116" spans="1:6" ht="15" customHeight="1">
      <c r="A116" s="24"/>
      <c r="B116" s="24"/>
      <c r="C116" s="20" t="s">
        <v>60</v>
      </c>
      <c r="D116" s="12">
        <v>2424224</v>
      </c>
      <c r="E116" s="16">
        <v>2700000</v>
      </c>
      <c r="F116" s="11">
        <f t="shared" si="5"/>
        <v>1.1137584645643306</v>
      </c>
    </row>
    <row r="117" spans="1:6" ht="15.75">
      <c r="A117" s="24"/>
      <c r="B117" s="24">
        <v>80113</v>
      </c>
      <c r="C117" s="29" t="s">
        <v>16</v>
      </c>
      <c r="D117" s="24">
        <f>D118</f>
        <v>540805</v>
      </c>
      <c r="E117" s="24">
        <f>E118</f>
        <v>607600</v>
      </c>
      <c r="F117" s="25">
        <f t="shared" si="5"/>
        <v>1.1235103225746803</v>
      </c>
    </row>
    <row r="118" spans="1:6" ht="15.75">
      <c r="A118" s="24"/>
      <c r="B118" s="24"/>
      <c r="C118" s="26" t="s">
        <v>34</v>
      </c>
      <c r="D118" s="24">
        <v>540805</v>
      </c>
      <c r="E118" s="27">
        <v>607600</v>
      </c>
      <c r="F118" s="25">
        <f t="shared" si="5"/>
        <v>1.1235103225746803</v>
      </c>
    </row>
    <row r="119" spans="1:6" ht="15.75">
      <c r="A119" s="24"/>
      <c r="B119" s="24"/>
      <c r="C119" s="19" t="s">
        <v>66</v>
      </c>
      <c r="D119" s="10">
        <v>111430</v>
      </c>
      <c r="E119" s="18">
        <v>146930</v>
      </c>
      <c r="F119" s="11">
        <f t="shared" si="5"/>
        <v>1.318585659158216</v>
      </c>
    </row>
    <row r="120" spans="1:6" ht="15.75">
      <c r="A120" s="24"/>
      <c r="B120" s="24">
        <v>80120</v>
      </c>
      <c r="C120" s="29" t="s">
        <v>67</v>
      </c>
      <c r="D120" s="24">
        <f>D121</f>
        <v>212260</v>
      </c>
      <c r="E120" s="24">
        <f>E121</f>
        <v>360100</v>
      </c>
      <c r="F120" s="25">
        <f t="shared" si="5"/>
        <v>1.6965042871949496</v>
      </c>
    </row>
    <row r="121" spans="1:6" ht="15.75">
      <c r="A121" s="24"/>
      <c r="B121" s="24"/>
      <c r="C121" s="26" t="s">
        <v>37</v>
      </c>
      <c r="D121" s="24">
        <v>212260</v>
      </c>
      <c r="E121" s="24">
        <v>360100</v>
      </c>
      <c r="F121" s="25">
        <f aca="true" t="shared" si="6" ref="F121:F129">E121/D121</f>
        <v>1.6965042871949496</v>
      </c>
    </row>
    <row r="122" spans="1:6" ht="15.75">
      <c r="A122" s="24"/>
      <c r="B122" s="24"/>
      <c r="C122" s="19" t="s">
        <v>58</v>
      </c>
      <c r="D122" s="10">
        <v>185000</v>
      </c>
      <c r="E122" s="18">
        <v>325000</v>
      </c>
      <c r="F122" s="11">
        <f t="shared" si="6"/>
        <v>1.7567567567567568</v>
      </c>
    </row>
    <row r="123" spans="1:6" ht="15" customHeight="1">
      <c r="A123" s="24"/>
      <c r="B123" s="24">
        <v>80146</v>
      </c>
      <c r="C123" s="29" t="s">
        <v>40</v>
      </c>
      <c r="D123" s="24">
        <f>D124</f>
        <v>47000</v>
      </c>
      <c r="E123" s="24">
        <f>E124</f>
        <v>52000</v>
      </c>
      <c r="F123" s="25">
        <f t="shared" si="6"/>
        <v>1.1063829787234043</v>
      </c>
    </row>
    <row r="124" spans="1:6" ht="16.5" customHeight="1">
      <c r="A124" s="24"/>
      <c r="B124" s="24"/>
      <c r="C124" s="26" t="s">
        <v>6</v>
      </c>
      <c r="D124" s="24">
        <v>47000</v>
      </c>
      <c r="E124" s="24">
        <v>52000</v>
      </c>
      <c r="F124" s="25">
        <f t="shared" si="6"/>
        <v>1.1063829787234043</v>
      </c>
    </row>
    <row r="125" spans="1:6" ht="15.75">
      <c r="A125" s="24"/>
      <c r="B125" s="24">
        <v>80148</v>
      </c>
      <c r="C125" s="29" t="s">
        <v>87</v>
      </c>
      <c r="D125" s="24">
        <f>D126</f>
        <v>426600</v>
      </c>
      <c r="E125" s="24">
        <f>E126</f>
        <v>469890</v>
      </c>
      <c r="F125" s="25">
        <f t="shared" si="6"/>
        <v>1.101476793248945</v>
      </c>
    </row>
    <row r="126" spans="1:6" ht="15.75">
      <c r="A126" s="24"/>
      <c r="B126" s="24"/>
      <c r="C126" s="26" t="s">
        <v>34</v>
      </c>
      <c r="D126" s="24">
        <v>426600</v>
      </c>
      <c r="E126" s="24">
        <f>203090+266800</f>
        <v>469890</v>
      </c>
      <c r="F126" s="25">
        <f t="shared" si="6"/>
        <v>1.101476793248945</v>
      </c>
    </row>
    <row r="127" spans="1:6" ht="15.75">
      <c r="A127" s="24"/>
      <c r="B127" s="24"/>
      <c r="C127" s="19" t="s">
        <v>58</v>
      </c>
      <c r="D127" s="10">
        <v>274000</v>
      </c>
      <c r="E127" s="10">
        <f>131000+170000</f>
        <v>301000</v>
      </c>
      <c r="F127" s="11">
        <f t="shared" si="6"/>
        <v>1.0985401459854014</v>
      </c>
    </row>
    <row r="128" spans="1:6" ht="15.75">
      <c r="A128" s="24"/>
      <c r="B128" s="24">
        <v>80195</v>
      </c>
      <c r="C128" s="29" t="s">
        <v>5</v>
      </c>
      <c r="D128" s="24">
        <f>D129</f>
        <v>213259</v>
      </c>
      <c r="E128" s="24">
        <f>E129</f>
        <v>149018</v>
      </c>
      <c r="F128" s="25">
        <f t="shared" si="6"/>
        <v>0.6987653510520072</v>
      </c>
    </row>
    <row r="129" spans="1:6" ht="15.75">
      <c r="A129" s="24"/>
      <c r="B129" s="24"/>
      <c r="C129" s="26" t="s">
        <v>6</v>
      </c>
      <c r="D129" s="24">
        <f>D130+D131+D132+D133</f>
        <v>213259</v>
      </c>
      <c r="E129" s="24">
        <f>E130+E131+E132+E133</f>
        <v>149018</v>
      </c>
      <c r="F129" s="25">
        <f t="shared" si="6"/>
        <v>0.6987653510520072</v>
      </c>
    </row>
    <row r="130" spans="1:6" ht="14.25" customHeight="1">
      <c r="A130" s="24"/>
      <c r="B130" s="24"/>
      <c r="C130" s="19" t="s">
        <v>46</v>
      </c>
      <c r="D130" s="10">
        <v>75000</v>
      </c>
      <c r="E130" s="18">
        <v>83000</v>
      </c>
      <c r="F130" s="11">
        <f aca="true" t="shared" si="7" ref="F130:F193">E130/D130</f>
        <v>1.1066666666666667</v>
      </c>
    </row>
    <row r="131" spans="1:6" ht="12.75" customHeight="1">
      <c r="A131" s="24"/>
      <c r="B131" s="24"/>
      <c r="C131" s="19" t="s">
        <v>47</v>
      </c>
      <c r="D131" s="10">
        <v>3000</v>
      </c>
      <c r="E131" s="10">
        <v>3000</v>
      </c>
      <c r="F131" s="11">
        <f t="shared" si="7"/>
        <v>1</v>
      </c>
    </row>
    <row r="132" spans="1:6" ht="14.25" customHeight="1">
      <c r="A132" s="24"/>
      <c r="B132" s="24"/>
      <c r="C132" s="19" t="s">
        <v>48</v>
      </c>
      <c r="D132" s="10">
        <v>12500</v>
      </c>
      <c r="E132" s="10">
        <v>12500</v>
      </c>
      <c r="F132" s="11">
        <f t="shared" si="7"/>
        <v>1</v>
      </c>
    </row>
    <row r="133" spans="1:6" ht="38.25" customHeight="1">
      <c r="A133" s="24"/>
      <c r="B133" s="24"/>
      <c r="C133" s="19" t="s">
        <v>88</v>
      </c>
      <c r="D133" s="10">
        <v>122759</v>
      </c>
      <c r="E133" s="10">
        <v>50518</v>
      </c>
      <c r="F133" s="11">
        <f t="shared" si="7"/>
        <v>0.41152176215185854</v>
      </c>
    </row>
    <row r="134" spans="1:6" ht="15.75">
      <c r="A134" s="51">
        <v>851</v>
      </c>
      <c r="B134" s="51"/>
      <c r="C134" s="52" t="s">
        <v>107</v>
      </c>
      <c r="D134" s="51">
        <f>D135+D139</f>
        <v>187495</v>
      </c>
      <c r="E134" s="51">
        <f>E135+E139</f>
        <v>200240</v>
      </c>
      <c r="F134" s="44">
        <f t="shared" si="7"/>
        <v>1.0679751460038935</v>
      </c>
    </row>
    <row r="135" spans="1:6" ht="16.5" customHeight="1">
      <c r="A135" s="24" t="s">
        <v>25</v>
      </c>
      <c r="B135" s="24">
        <v>85154</v>
      </c>
      <c r="C135" s="29" t="s">
        <v>78</v>
      </c>
      <c r="D135" s="24">
        <f>D136</f>
        <v>184255</v>
      </c>
      <c r="E135" s="24">
        <f>E136</f>
        <v>185000</v>
      </c>
      <c r="F135" s="25">
        <f t="shared" si="7"/>
        <v>1.0040433095438388</v>
      </c>
    </row>
    <row r="136" spans="1:6" ht="15.75">
      <c r="A136" s="24"/>
      <c r="B136" s="24"/>
      <c r="C136" s="26" t="s">
        <v>34</v>
      </c>
      <c r="D136" s="24">
        <v>184255</v>
      </c>
      <c r="E136" s="24">
        <v>185000</v>
      </c>
      <c r="F136" s="25">
        <f t="shared" si="7"/>
        <v>1.0040433095438388</v>
      </c>
    </row>
    <row r="137" spans="1:6" ht="15.75">
      <c r="A137" s="24"/>
      <c r="B137" s="24"/>
      <c r="C137" s="19" t="s">
        <v>61</v>
      </c>
      <c r="D137" s="10">
        <v>139000</v>
      </c>
      <c r="E137" s="18">
        <v>151000</v>
      </c>
      <c r="F137" s="11">
        <f t="shared" si="7"/>
        <v>1.0863309352517985</v>
      </c>
    </row>
    <row r="138" spans="1:6" ht="15.75">
      <c r="A138" s="24"/>
      <c r="B138" s="24"/>
      <c r="C138" s="19" t="s">
        <v>58</v>
      </c>
      <c r="D138" s="10">
        <v>26000</v>
      </c>
      <c r="E138" s="18">
        <v>25000</v>
      </c>
      <c r="F138" s="11">
        <f t="shared" si="7"/>
        <v>0.9615384615384616</v>
      </c>
    </row>
    <row r="139" spans="1:6" ht="15.75">
      <c r="A139" s="24"/>
      <c r="B139" s="24">
        <v>85195</v>
      </c>
      <c r="C139" s="29" t="s">
        <v>5</v>
      </c>
      <c r="D139" s="24">
        <f>D140</f>
        <v>3240</v>
      </c>
      <c r="E139" s="24">
        <f>E140</f>
        <v>15240</v>
      </c>
      <c r="F139" s="25">
        <f t="shared" si="7"/>
        <v>4.703703703703703</v>
      </c>
    </row>
    <row r="140" spans="1:6" ht="15.75">
      <c r="A140" s="24"/>
      <c r="B140" s="24"/>
      <c r="C140" s="26" t="s">
        <v>6</v>
      </c>
      <c r="D140" s="24">
        <v>3240</v>
      </c>
      <c r="E140" s="24">
        <f>15000+240</f>
        <v>15240</v>
      </c>
      <c r="F140" s="11">
        <f t="shared" si="7"/>
        <v>4.703703703703703</v>
      </c>
    </row>
    <row r="141" spans="1:6" ht="15.75">
      <c r="A141" s="24"/>
      <c r="B141" s="24"/>
      <c r="C141" s="19" t="s">
        <v>61</v>
      </c>
      <c r="D141" s="10">
        <v>15000</v>
      </c>
      <c r="E141" s="10">
        <v>15000</v>
      </c>
      <c r="F141" s="11">
        <f t="shared" si="7"/>
        <v>1</v>
      </c>
    </row>
    <row r="142" spans="1:6" ht="15.75">
      <c r="A142" s="51">
        <v>852</v>
      </c>
      <c r="B142" s="51"/>
      <c r="C142" s="52" t="s">
        <v>108</v>
      </c>
      <c r="D142" s="51">
        <f>D143+D146+D148+D150+D152+D155+D158</f>
        <v>6626406</v>
      </c>
      <c r="E142" s="51">
        <f>E143+E146+E148+E150+E152+E155+E158</f>
        <v>6489823</v>
      </c>
      <c r="F142" s="44">
        <f t="shared" si="7"/>
        <v>0.9793880725086872</v>
      </c>
    </row>
    <row r="143" spans="1:6" ht="56.25" customHeight="1">
      <c r="A143" s="24"/>
      <c r="B143" s="24">
        <v>85212</v>
      </c>
      <c r="C143" s="34" t="s">
        <v>90</v>
      </c>
      <c r="D143" s="24">
        <f>D144</f>
        <v>4506000</v>
      </c>
      <c r="E143" s="24">
        <f>E144</f>
        <v>3896000</v>
      </c>
      <c r="F143" s="25">
        <f t="shared" si="7"/>
        <v>0.8646249445184199</v>
      </c>
    </row>
    <row r="144" spans="1:6" ht="15.75">
      <c r="A144" s="24"/>
      <c r="B144" s="24"/>
      <c r="C144" s="35" t="s">
        <v>34</v>
      </c>
      <c r="D144" s="24">
        <v>4506000</v>
      </c>
      <c r="E144" s="27">
        <v>3896000</v>
      </c>
      <c r="F144" s="25">
        <f t="shared" si="7"/>
        <v>0.8646249445184199</v>
      </c>
    </row>
    <row r="145" spans="1:6" ht="15.75">
      <c r="A145" s="24"/>
      <c r="B145" s="24"/>
      <c r="C145" s="21" t="s">
        <v>58</v>
      </c>
      <c r="D145" s="10">
        <v>141891</v>
      </c>
      <c r="E145" s="18">
        <v>142532</v>
      </c>
      <c r="F145" s="11">
        <f t="shared" si="7"/>
        <v>1.0045175522055663</v>
      </c>
    </row>
    <row r="146" spans="1:6" ht="93.75" customHeight="1">
      <c r="A146" s="24"/>
      <c r="B146" s="24">
        <v>85213</v>
      </c>
      <c r="C146" s="34" t="s">
        <v>129</v>
      </c>
      <c r="D146" s="24">
        <f>D147</f>
        <v>15000</v>
      </c>
      <c r="E146" s="24">
        <f>E147</f>
        <v>18000</v>
      </c>
      <c r="F146" s="25">
        <f t="shared" si="7"/>
        <v>1.2</v>
      </c>
    </row>
    <row r="147" spans="1:6" ht="15.75">
      <c r="A147" s="24"/>
      <c r="B147" s="24"/>
      <c r="C147" s="35" t="s">
        <v>76</v>
      </c>
      <c r="D147" s="24">
        <v>15000</v>
      </c>
      <c r="E147" s="24">
        <v>18000</v>
      </c>
      <c r="F147" s="25">
        <f t="shared" si="7"/>
        <v>1.2</v>
      </c>
    </row>
    <row r="148" spans="1:6" ht="30.75" customHeight="1">
      <c r="A148" s="24" t="s">
        <v>25</v>
      </c>
      <c r="B148" s="24">
        <v>85214</v>
      </c>
      <c r="C148" s="29" t="s">
        <v>91</v>
      </c>
      <c r="D148" s="24">
        <f>D149</f>
        <v>812600</v>
      </c>
      <c r="E148" s="24">
        <f>E149</f>
        <v>993000</v>
      </c>
      <c r="F148" s="25">
        <f t="shared" si="7"/>
        <v>1.2220034457297564</v>
      </c>
    </row>
    <row r="149" spans="1:6" ht="16.5" customHeight="1">
      <c r="A149" s="24"/>
      <c r="B149" s="24"/>
      <c r="C149" s="26" t="s">
        <v>79</v>
      </c>
      <c r="D149" s="24">
        <v>812600</v>
      </c>
      <c r="E149" s="24">
        <f>260000+103000+630000</f>
        <v>993000</v>
      </c>
      <c r="F149" s="25">
        <f t="shared" si="7"/>
        <v>1.2220034457297564</v>
      </c>
    </row>
    <row r="150" spans="1:6" ht="18.75" customHeight="1">
      <c r="A150" s="24"/>
      <c r="B150" s="24">
        <v>85215</v>
      </c>
      <c r="C150" s="29" t="s">
        <v>44</v>
      </c>
      <c r="D150" s="24">
        <f>D151</f>
        <v>460000</v>
      </c>
      <c r="E150" s="24">
        <f>E151</f>
        <v>460000</v>
      </c>
      <c r="F150" s="25">
        <f t="shared" si="7"/>
        <v>1</v>
      </c>
    </row>
    <row r="151" spans="1:6" ht="15.75">
      <c r="A151" s="24"/>
      <c r="B151" s="24"/>
      <c r="C151" s="26" t="s">
        <v>6</v>
      </c>
      <c r="D151" s="24">
        <v>460000</v>
      </c>
      <c r="E151" s="24">
        <v>460000</v>
      </c>
      <c r="F151" s="25">
        <f t="shared" si="7"/>
        <v>1</v>
      </c>
    </row>
    <row r="152" spans="1:6" ht="15.75">
      <c r="A152" s="24"/>
      <c r="B152" s="24">
        <v>85219</v>
      </c>
      <c r="C152" s="29" t="s">
        <v>17</v>
      </c>
      <c r="D152" s="24">
        <f>D153</f>
        <v>524218</v>
      </c>
      <c r="E152" s="24">
        <f>E153</f>
        <v>588822</v>
      </c>
      <c r="F152" s="25">
        <f t="shared" si="7"/>
        <v>1.1232388052298852</v>
      </c>
    </row>
    <row r="153" spans="1:6" ht="15.75">
      <c r="A153" s="24"/>
      <c r="B153" s="24"/>
      <c r="C153" s="26" t="s">
        <v>34</v>
      </c>
      <c r="D153" s="24">
        <v>524218</v>
      </c>
      <c r="E153" s="24">
        <v>588822</v>
      </c>
      <c r="F153" s="25">
        <f t="shared" si="7"/>
        <v>1.1232388052298852</v>
      </c>
    </row>
    <row r="154" spans="1:6" ht="15.75">
      <c r="A154" s="24"/>
      <c r="B154" s="24"/>
      <c r="C154" s="19" t="s">
        <v>62</v>
      </c>
      <c r="D154" s="10">
        <v>437947</v>
      </c>
      <c r="E154" s="10">
        <v>490661</v>
      </c>
      <c r="F154" s="11">
        <f t="shared" si="7"/>
        <v>1.1203661630288597</v>
      </c>
    </row>
    <row r="155" spans="1:6" ht="33" customHeight="1">
      <c r="A155" s="24"/>
      <c r="B155" s="24">
        <v>85228</v>
      </c>
      <c r="C155" s="29" t="s">
        <v>26</v>
      </c>
      <c r="D155" s="24">
        <f>D156</f>
        <v>129472</v>
      </c>
      <c r="E155" s="24">
        <f>E156</f>
        <v>140001</v>
      </c>
      <c r="F155" s="25">
        <f t="shared" si="7"/>
        <v>1.0813226025704399</v>
      </c>
    </row>
    <row r="156" spans="1:6" ht="15.75">
      <c r="A156" s="24"/>
      <c r="B156" s="24"/>
      <c r="C156" s="26" t="s">
        <v>34</v>
      </c>
      <c r="D156" s="24">
        <v>129472</v>
      </c>
      <c r="E156" s="24">
        <v>140001</v>
      </c>
      <c r="F156" s="25">
        <f t="shared" si="7"/>
        <v>1.0813226025704399</v>
      </c>
    </row>
    <row r="157" spans="1:6" ht="19.5" customHeight="1">
      <c r="A157" s="24"/>
      <c r="B157" s="24"/>
      <c r="C157" s="19" t="s">
        <v>58</v>
      </c>
      <c r="D157" s="10">
        <v>122458</v>
      </c>
      <c r="E157" s="10">
        <v>132800</v>
      </c>
      <c r="F157" s="11">
        <f t="shared" si="7"/>
        <v>1.0844534452628656</v>
      </c>
    </row>
    <row r="158" spans="1:6" ht="18" customHeight="1">
      <c r="A158" s="24"/>
      <c r="B158" s="24">
        <v>85295</v>
      </c>
      <c r="C158" s="29" t="s">
        <v>5</v>
      </c>
      <c r="D158" s="24">
        <f>D159</f>
        <v>179116</v>
      </c>
      <c r="E158" s="24">
        <f>E159</f>
        <v>394000</v>
      </c>
      <c r="F158" s="25">
        <f t="shared" si="7"/>
        <v>2.199691819826258</v>
      </c>
    </row>
    <row r="159" spans="1:6" ht="18" customHeight="1">
      <c r="A159" s="24"/>
      <c r="B159" s="24"/>
      <c r="C159" s="26" t="s">
        <v>95</v>
      </c>
      <c r="D159" s="24">
        <v>179116</v>
      </c>
      <c r="E159" s="24">
        <v>394000</v>
      </c>
      <c r="F159" s="25">
        <f t="shared" si="7"/>
        <v>2.199691819826258</v>
      </c>
    </row>
    <row r="160" spans="1:6" ht="15.75">
      <c r="A160" s="24"/>
      <c r="B160" s="24"/>
      <c r="C160" s="19" t="s">
        <v>63</v>
      </c>
      <c r="D160" s="10">
        <v>75784</v>
      </c>
      <c r="E160" s="10">
        <v>78100</v>
      </c>
      <c r="F160" s="11">
        <f t="shared" si="7"/>
        <v>1.0305605404834794</v>
      </c>
    </row>
    <row r="161" spans="1:6" ht="37.5" customHeight="1">
      <c r="A161" s="51">
        <v>853</v>
      </c>
      <c r="B161" s="51"/>
      <c r="C161" s="55" t="s">
        <v>109</v>
      </c>
      <c r="D161" s="56">
        <f>D162</f>
        <v>27166</v>
      </c>
      <c r="E161" s="56">
        <f>E162</f>
        <v>32824</v>
      </c>
      <c r="F161" s="44">
        <f t="shared" si="7"/>
        <v>1.208275049694471</v>
      </c>
    </row>
    <row r="162" spans="1:6" ht="15" customHeight="1">
      <c r="A162" s="24"/>
      <c r="B162" s="24">
        <v>85395</v>
      </c>
      <c r="C162" s="43" t="s">
        <v>5</v>
      </c>
      <c r="D162" s="31">
        <f>D163</f>
        <v>27166</v>
      </c>
      <c r="E162" s="31">
        <f>E163</f>
        <v>32824</v>
      </c>
      <c r="F162" s="25">
        <f t="shared" si="7"/>
        <v>1.208275049694471</v>
      </c>
    </row>
    <row r="163" spans="1:6" ht="15" customHeight="1">
      <c r="A163" s="24"/>
      <c r="B163" s="24"/>
      <c r="C163" s="42" t="s">
        <v>34</v>
      </c>
      <c r="D163" s="31">
        <v>27166</v>
      </c>
      <c r="E163" s="41">
        <v>32824</v>
      </c>
      <c r="F163" s="25">
        <f t="shared" si="7"/>
        <v>1.208275049694471</v>
      </c>
    </row>
    <row r="164" spans="1:6" ht="15" customHeight="1">
      <c r="A164" s="24"/>
      <c r="B164" s="24"/>
      <c r="C164" s="40" t="s">
        <v>58</v>
      </c>
      <c r="D164" s="13">
        <v>20516</v>
      </c>
      <c r="E164" s="17">
        <v>30774</v>
      </c>
      <c r="F164" s="11">
        <f t="shared" si="7"/>
        <v>1.5</v>
      </c>
    </row>
    <row r="165" spans="1:6" ht="15.75">
      <c r="A165" s="51">
        <v>854</v>
      </c>
      <c r="B165" s="49"/>
      <c r="C165" s="52" t="s">
        <v>110</v>
      </c>
      <c r="D165" s="51">
        <f>D166+D169</f>
        <v>592130</v>
      </c>
      <c r="E165" s="51">
        <f>E166+E169</f>
        <v>451800</v>
      </c>
      <c r="F165" s="44">
        <f t="shared" si="7"/>
        <v>0.7630081232161856</v>
      </c>
    </row>
    <row r="166" spans="1:6" ht="15.75">
      <c r="A166" s="24" t="s">
        <v>25</v>
      </c>
      <c r="B166" s="24">
        <v>85401</v>
      </c>
      <c r="C166" s="29" t="s">
        <v>18</v>
      </c>
      <c r="D166" s="24">
        <f>D167</f>
        <v>416750</v>
      </c>
      <c r="E166" s="24">
        <f>E167</f>
        <v>439800</v>
      </c>
      <c r="F166" s="25">
        <f t="shared" si="7"/>
        <v>1.0553089382123575</v>
      </c>
    </row>
    <row r="167" spans="1:6" ht="15.75">
      <c r="A167" s="24"/>
      <c r="B167" s="24"/>
      <c r="C167" s="26" t="s">
        <v>34</v>
      </c>
      <c r="D167" s="24">
        <v>416750</v>
      </c>
      <c r="E167" s="24">
        <f>328000+111800</f>
        <v>439800</v>
      </c>
      <c r="F167" s="25">
        <f t="shared" si="7"/>
        <v>1.0553089382123575</v>
      </c>
    </row>
    <row r="168" spans="1:6" ht="15.75">
      <c r="A168" s="24"/>
      <c r="B168" s="24"/>
      <c r="C168" s="19" t="s">
        <v>58</v>
      </c>
      <c r="D168" s="10">
        <v>359150</v>
      </c>
      <c r="E168" s="10">
        <f>284000+96000</f>
        <v>380000</v>
      </c>
      <c r="F168" s="11">
        <f t="shared" si="7"/>
        <v>1.0580537379924821</v>
      </c>
    </row>
    <row r="169" spans="1:6" ht="15.75">
      <c r="A169" s="24"/>
      <c r="B169" s="24">
        <v>85415</v>
      </c>
      <c r="C169" s="39" t="s">
        <v>45</v>
      </c>
      <c r="D169" s="24">
        <f>D170</f>
        <v>175380</v>
      </c>
      <c r="E169" s="24">
        <f>E170</f>
        <v>12000</v>
      </c>
      <c r="F169" s="25">
        <f t="shared" si="7"/>
        <v>0.06842285323297982</v>
      </c>
    </row>
    <row r="170" spans="1:6" ht="17.25" customHeight="1">
      <c r="A170" s="24"/>
      <c r="B170" s="24"/>
      <c r="C170" s="32" t="s">
        <v>6</v>
      </c>
      <c r="D170" s="24">
        <v>175380</v>
      </c>
      <c r="E170" s="27">
        <v>12000</v>
      </c>
      <c r="F170" s="25">
        <f t="shared" si="7"/>
        <v>0.06842285323297982</v>
      </c>
    </row>
    <row r="171" spans="1:6" ht="31.5">
      <c r="A171" s="51">
        <v>900</v>
      </c>
      <c r="B171" s="51"/>
      <c r="C171" s="52" t="s">
        <v>130</v>
      </c>
      <c r="D171" s="51">
        <f>D172+D177+D179+D181+D185</f>
        <v>692655</v>
      </c>
      <c r="E171" s="51">
        <f>E172+E177+E179+E181+E185</f>
        <v>751822</v>
      </c>
      <c r="F171" s="44">
        <f t="shared" si="7"/>
        <v>1.085420591780901</v>
      </c>
    </row>
    <row r="172" spans="1:6" ht="15.75">
      <c r="A172" s="24"/>
      <c r="B172" s="24">
        <v>90002</v>
      </c>
      <c r="C172" s="34" t="s">
        <v>64</v>
      </c>
      <c r="D172" s="24">
        <f>D173+D175</f>
        <v>48500</v>
      </c>
      <c r="E172" s="24">
        <f>E173+E175</f>
        <v>81492</v>
      </c>
      <c r="F172" s="25">
        <f t="shared" si="7"/>
        <v>1.6802474226804123</v>
      </c>
    </row>
    <row r="173" spans="1:6" ht="18" customHeight="1">
      <c r="A173" s="24"/>
      <c r="B173" s="24"/>
      <c r="C173" s="35" t="s">
        <v>95</v>
      </c>
      <c r="D173" s="24">
        <v>13500</v>
      </c>
      <c r="E173" s="27">
        <v>15000</v>
      </c>
      <c r="F173" s="25">
        <f t="shared" si="7"/>
        <v>1.1111111111111112</v>
      </c>
    </row>
    <row r="174" spans="1:6" ht="17.25" customHeight="1">
      <c r="A174" s="24"/>
      <c r="B174" s="24"/>
      <c r="C174" s="21" t="s">
        <v>114</v>
      </c>
      <c r="D174" s="10">
        <v>13500</v>
      </c>
      <c r="E174" s="18">
        <v>15000</v>
      </c>
      <c r="F174" s="11">
        <f t="shared" si="7"/>
        <v>1.1111111111111112</v>
      </c>
    </row>
    <row r="175" spans="1:6" ht="17.25" customHeight="1">
      <c r="A175" s="24"/>
      <c r="B175" s="24"/>
      <c r="C175" s="35" t="s">
        <v>126</v>
      </c>
      <c r="D175" s="24">
        <f>D176</f>
        <v>35000</v>
      </c>
      <c r="E175" s="24">
        <f>E176</f>
        <v>66492</v>
      </c>
      <c r="F175" s="25">
        <f t="shared" si="7"/>
        <v>1.8997714285714287</v>
      </c>
    </row>
    <row r="176" spans="1:6" ht="28.5" customHeight="1">
      <c r="A176" s="24"/>
      <c r="B176" s="24"/>
      <c r="C176" s="21" t="s">
        <v>115</v>
      </c>
      <c r="D176" s="10">
        <v>35000</v>
      </c>
      <c r="E176" s="10">
        <v>66492</v>
      </c>
      <c r="F176" s="11">
        <f t="shared" si="7"/>
        <v>1.8997714285714287</v>
      </c>
    </row>
    <row r="177" spans="1:6" ht="19.5" customHeight="1">
      <c r="A177" s="24"/>
      <c r="B177" s="24">
        <v>90003</v>
      </c>
      <c r="C177" s="29" t="s">
        <v>19</v>
      </c>
      <c r="D177" s="24">
        <f>D178</f>
        <v>75500</v>
      </c>
      <c r="E177" s="24">
        <f>E178</f>
        <v>84000</v>
      </c>
      <c r="F177" s="25">
        <f t="shared" si="7"/>
        <v>1.1125827814569536</v>
      </c>
    </row>
    <row r="178" spans="1:6" ht="17.25" customHeight="1">
      <c r="A178" s="24"/>
      <c r="B178" s="24"/>
      <c r="C178" s="26" t="s">
        <v>80</v>
      </c>
      <c r="D178" s="31">
        <v>75500</v>
      </c>
      <c r="E178" s="41">
        <v>84000</v>
      </c>
      <c r="F178" s="25">
        <f t="shared" si="7"/>
        <v>1.1125827814569536</v>
      </c>
    </row>
    <row r="179" spans="1:6" ht="29.25" customHeight="1">
      <c r="A179" s="24"/>
      <c r="B179" s="24">
        <v>90004</v>
      </c>
      <c r="C179" s="34" t="s">
        <v>20</v>
      </c>
      <c r="D179" s="24">
        <f>D180</f>
        <v>53200</v>
      </c>
      <c r="E179" s="24">
        <f>E180</f>
        <v>60000</v>
      </c>
      <c r="F179" s="25">
        <f t="shared" si="7"/>
        <v>1.1278195488721805</v>
      </c>
    </row>
    <row r="180" spans="1:6" ht="15.75">
      <c r="A180" s="24"/>
      <c r="B180" s="24"/>
      <c r="C180" s="26" t="s">
        <v>6</v>
      </c>
      <c r="D180" s="24">
        <v>53200</v>
      </c>
      <c r="E180" s="27">
        <v>60000</v>
      </c>
      <c r="F180" s="25">
        <f t="shared" si="7"/>
        <v>1.1278195488721805</v>
      </c>
    </row>
    <row r="181" spans="1:6" ht="15.75">
      <c r="A181" s="24"/>
      <c r="B181" s="24">
        <v>90015</v>
      </c>
      <c r="C181" s="29" t="s">
        <v>21</v>
      </c>
      <c r="D181" s="24">
        <f>D182+D183</f>
        <v>310000</v>
      </c>
      <c r="E181" s="24">
        <f>E182+E183</f>
        <v>330000</v>
      </c>
      <c r="F181" s="25">
        <f t="shared" si="7"/>
        <v>1.064516129032258</v>
      </c>
    </row>
    <row r="182" spans="1:6" ht="13.5" customHeight="1">
      <c r="A182" s="24"/>
      <c r="B182" s="24"/>
      <c r="C182" s="26" t="s">
        <v>6</v>
      </c>
      <c r="D182" s="24">
        <v>180000</v>
      </c>
      <c r="E182" s="24">
        <v>200000</v>
      </c>
      <c r="F182" s="25">
        <f t="shared" si="7"/>
        <v>1.1111111111111112</v>
      </c>
    </row>
    <row r="183" spans="1:6" ht="13.5" customHeight="1">
      <c r="A183" s="24"/>
      <c r="B183" s="24"/>
      <c r="C183" s="26" t="s">
        <v>126</v>
      </c>
      <c r="D183" s="24">
        <v>130000</v>
      </c>
      <c r="E183" s="24">
        <v>130000</v>
      </c>
      <c r="F183" s="25">
        <f t="shared" si="7"/>
        <v>1</v>
      </c>
    </row>
    <row r="184" spans="1:6" ht="30.75" customHeight="1">
      <c r="A184" s="24"/>
      <c r="B184" s="24"/>
      <c r="C184" s="19" t="s">
        <v>127</v>
      </c>
      <c r="D184" s="10">
        <v>130000</v>
      </c>
      <c r="E184" s="10">
        <v>130000</v>
      </c>
      <c r="F184" s="11">
        <f t="shared" si="7"/>
        <v>1</v>
      </c>
    </row>
    <row r="185" spans="1:6" ht="15.75">
      <c r="A185" s="24"/>
      <c r="B185" s="24">
        <v>90095</v>
      </c>
      <c r="C185" s="29" t="s">
        <v>5</v>
      </c>
      <c r="D185" s="24">
        <f>D186</f>
        <v>205455</v>
      </c>
      <c r="E185" s="24">
        <f>E186</f>
        <v>196330</v>
      </c>
      <c r="F185" s="25">
        <f t="shared" si="7"/>
        <v>0.9555863814460588</v>
      </c>
    </row>
    <row r="186" spans="1:6" ht="15" customHeight="1">
      <c r="A186" s="24"/>
      <c r="B186" s="24"/>
      <c r="C186" s="32" t="s">
        <v>6</v>
      </c>
      <c r="D186" s="30">
        <v>205455</v>
      </c>
      <c r="E186" s="30">
        <f>98200+67130+9000+10000+12000</f>
        <v>196330</v>
      </c>
      <c r="F186" s="25">
        <f t="shared" si="7"/>
        <v>0.9555863814460588</v>
      </c>
    </row>
    <row r="187" spans="1:6" ht="30" customHeight="1">
      <c r="A187" s="51">
        <v>921</v>
      </c>
      <c r="B187" s="51"/>
      <c r="C187" s="52" t="s">
        <v>111</v>
      </c>
      <c r="D187" s="51">
        <f>D188+D193+D196</f>
        <v>732890</v>
      </c>
      <c r="E187" s="51">
        <f>E188+E193+E196</f>
        <v>1627820</v>
      </c>
      <c r="F187" s="44">
        <f t="shared" si="7"/>
        <v>2.221097299731201</v>
      </c>
    </row>
    <row r="188" spans="1:6" ht="27.75" customHeight="1">
      <c r="A188" s="24"/>
      <c r="B188" s="24">
        <v>92109</v>
      </c>
      <c r="C188" s="29" t="s">
        <v>22</v>
      </c>
      <c r="D188" s="24">
        <f>D189+D192</f>
        <v>498000</v>
      </c>
      <c r="E188" s="24">
        <f>E189+E192</f>
        <v>1359320</v>
      </c>
      <c r="F188" s="25">
        <f t="shared" si="7"/>
        <v>2.7295582329317267</v>
      </c>
    </row>
    <row r="189" spans="1:6" ht="15.75">
      <c r="A189" s="24"/>
      <c r="B189" s="24"/>
      <c r="C189" s="26" t="s">
        <v>34</v>
      </c>
      <c r="D189" s="24">
        <v>493000</v>
      </c>
      <c r="E189" s="24">
        <f>540000+10000+9320</f>
        <v>559320</v>
      </c>
      <c r="F189" s="25">
        <f t="shared" si="7"/>
        <v>1.134523326572008</v>
      </c>
    </row>
    <row r="190" spans="1:6" ht="18.75" customHeight="1">
      <c r="A190" s="24"/>
      <c r="B190" s="24"/>
      <c r="C190" s="19" t="s">
        <v>69</v>
      </c>
      <c r="D190" s="13">
        <v>493000</v>
      </c>
      <c r="E190" s="17">
        <v>550000</v>
      </c>
      <c r="F190" s="11">
        <f t="shared" si="7"/>
        <v>1.1156186612576064</v>
      </c>
    </row>
    <row r="191" spans="1:6" ht="15" customHeight="1">
      <c r="A191" s="24"/>
      <c r="B191" s="24"/>
      <c r="C191" s="26" t="s">
        <v>126</v>
      </c>
      <c r="D191" s="31">
        <v>5000</v>
      </c>
      <c r="E191" s="41">
        <v>800000</v>
      </c>
      <c r="F191" s="11"/>
    </row>
    <row r="192" spans="1:6" ht="25.5" customHeight="1">
      <c r="A192" s="24"/>
      <c r="B192" s="24"/>
      <c r="C192" s="19" t="s">
        <v>131</v>
      </c>
      <c r="D192" s="13">
        <v>5000</v>
      </c>
      <c r="E192" s="13">
        <v>800000</v>
      </c>
      <c r="F192" s="25"/>
    </row>
    <row r="193" spans="1:6" ht="21" customHeight="1">
      <c r="A193" s="24"/>
      <c r="B193" s="24">
        <v>92116</v>
      </c>
      <c r="C193" s="29" t="s">
        <v>23</v>
      </c>
      <c r="D193" s="24">
        <f>D194</f>
        <v>178500</v>
      </c>
      <c r="E193" s="27">
        <f>E194</f>
        <v>196000</v>
      </c>
      <c r="F193" s="25">
        <f t="shared" si="7"/>
        <v>1.0980392156862746</v>
      </c>
    </row>
    <row r="194" spans="1:6" ht="15.75">
      <c r="A194" s="24"/>
      <c r="B194" s="24"/>
      <c r="C194" s="26" t="s">
        <v>65</v>
      </c>
      <c r="D194" s="24">
        <v>178500</v>
      </c>
      <c r="E194" s="27">
        <v>196000</v>
      </c>
      <c r="F194" s="25">
        <f aca="true" t="shared" si="8" ref="F194:F211">E194/D194</f>
        <v>1.0980392156862746</v>
      </c>
    </row>
    <row r="195" spans="1:6" ht="13.5" customHeight="1">
      <c r="A195" s="24"/>
      <c r="B195" s="24"/>
      <c r="C195" s="19" t="s">
        <v>81</v>
      </c>
      <c r="D195" s="10">
        <v>178500</v>
      </c>
      <c r="E195" s="18">
        <v>196000</v>
      </c>
      <c r="F195" s="11">
        <f t="shared" si="8"/>
        <v>1.0980392156862746</v>
      </c>
    </row>
    <row r="196" spans="1:6" ht="15.75">
      <c r="A196" s="24"/>
      <c r="B196" s="24">
        <v>92195</v>
      </c>
      <c r="C196" s="29" t="s">
        <v>5</v>
      </c>
      <c r="D196" s="24">
        <f>D197</f>
        <v>56390</v>
      </c>
      <c r="E196" s="24">
        <f>E197</f>
        <v>72500</v>
      </c>
      <c r="F196" s="25">
        <f t="shared" si="8"/>
        <v>1.2856889519418337</v>
      </c>
    </row>
    <row r="197" spans="1:6" ht="17.25" customHeight="1">
      <c r="A197" s="24"/>
      <c r="B197" s="24"/>
      <c r="C197" s="26" t="s">
        <v>6</v>
      </c>
      <c r="D197" s="31">
        <v>56390</v>
      </c>
      <c r="E197" s="31">
        <f>70000+2500</f>
        <v>72500</v>
      </c>
      <c r="F197" s="25">
        <f t="shared" si="8"/>
        <v>1.2856889519418337</v>
      </c>
    </row>
    <row r="198" spans="1:6" ht="15.75">
      <c r="A198" s="51">
        <v>926</v>
      </c>
      <c r="B198" s="51"/>
      <c r="C198" s="52" t="s">
        <v>112</v>
      </c>
      <c r="D198" s="51">
        <f>D199+D205</f>
        <v>284600</v>
      </c>
      <c r="E198" s="51">
        <f>E199+E205</f>
        <v>756000</v>
      </c>
      <c r="F198" s="44">
        <f t="shared" si="8"/>
        <v>2.6563598032326072</v>
      </c>
    </row>
    <row r="199" spans="1:6" ht="15.75">
      <c r="A199" s="24" t="s">
        <v>25</v>
      </c>
      <c r="B199" s="24">
        <v>92601</v>
      </c>
      <c r="C199" s="29" t="s">
        <v>28</v>
      </c>
      <c r="D199" s="24">
        <f>D200+D202</f>
        <v>155850</v>
      </c>
      <c r="E199" s="24">
        <f>E200+E202</f>
        <v>630000</v>
      </c>
      <c r="F199" s="25">
        <f t="shared" si="8"/>
        <v>4.042348411934553</v>
      </c>
    </row>
    <row r="200" spans="1:6" ht="15.75">
      <c r="A200" s="24"/>
      <c r="B200" s="24"/>
      <c r="C200" s="26" t="s">
        <v>33</v>
      </c>
      <c r="D200" s="24">
        <v>145850</v>
      </c>
      <c r="E200" s="24">
        <v>160000</v>
      </c>
      <c r="F200" s="25">
        <f t="shared" si="8"/>
        <v>1.0970174837161468</v>
      </c>
    </row>
    <row r="201" spans="1:6" ht="15.75">
      <c r="A201" s="24"/>
      <c r="B201" s="24"/>
      <c r="C201" s="19" t="s">
        <v>66</v>
      </c>
      <c r="D201" s="10">
        <v>20000</v>
      </c>
      <c r="E201" s="10">
        <v>47100</v>
      </c>
      <c r="F201" s="11">
        <f t="shared" si="8"/>
        <v>2.355</v>
      </c>
    </row>
    <row r="202" spans="1:6" ht="15.75">
      <c r="A202" s="24"/>
      <c r="B202" s="24"/>
      <c r="C202" s="26" t="s">
        <v>126</v>
      </c>
      <c r="D202" s="24">
        <f>D204+D203</f>
        <v>10000</v>
      </c>
      <c r="E202" s="24">
        <f>E204+E203</f>
        <v>470000</v>
      </c>
      <c r="F202" s="25"/>
    </row>
    <row r="203" spans="1:6" ht="15.75">
      <c r="A203" s="24"/>
      <c r="B203" s="24"/>
      <c r="C203" s="19" t="s">
        <v>142</v>
      </c>
      <c r="D203" s="10"/>
      <c r="E203" s="10">
        <v>20000</v>
      </c>
      <c r="F203" s="25"/>
    </row>
    <row r="204" spans="1:6" ht="26.25">
      <c r="A204" s="24"/>
      <c r="B204" s="24"/>
      <c r="C204" s="19" t="s">
        <v>143</v>
      </c>
      <c r="D204" s="10">
        <v>10000</v>
      </c>
      <c r="E204" s="10">
        <v>450000</v>
      </c>
      <c r="F204" s="11"/>
    </row>
    <row r="205" spans="1:6" ht="31.5">
      <c r="A205" s="24"/>
      <c r="B205" s="24">
        <v>92605</v>
      </c>
      <c r="C205" s="29" t="s">
        <v>24</v>
      </c>
      <c r="D205" s="24">
        <f>D206</f>
        <v>128750</v>
      </c>
      <c r="E205" s="24">
        <f>E206</f>
        <v>126000</v>
      </c>
      <c r="F205" s="25">
        <f t="shared" si="8"/>
        <v>0.9786407766990292</v>
      </c>
    </row>
    <row r="206" spans="1:6" ht="15.75">
      <c r="A206" s="24"/>
      <c r="B206" s="24"/>
      <c r="C206" s="26" t="s">
        <v>36</v>
      </c>
      <c r="D206" s="24">
        <v>128750</v>
      </c>
      <c r="E206" s="27">
        <v>126000</v>
      </c>
      <c r="F206" s="25">
        <f t="shared" si="8"/>
        <v>0.9786407766990292</v>
      </c>
    </row>
    <row r="207" spans="1:6" ht="14.25" customHeight="1">
      <c r="A207" s="24"/>
      <c r="B207" s="24"/>
      <c r="C207" s="19" t="s">
        <v>82</v>
      </c>
      <c r="D207" s="13">
        <v>82000</v>
      </c>
      <c r="E207" s="17">
        <v>90000</v>
      </c>
      <c r="F207" s="11">
        <f t="shared" si="8"/>
        <v>1.0975609756097562</v>
      </c>
    </row>
    <row r="208" spans="1:6" ht="15">
      <c r="A208" s="36"/>
      <c r="B208" s="36"/>
      <c r="C208" s="36"/>
      <c r="D208" s="36"/>
      <c r="E208" s="36"/>
      <c r="F208" s="11"/>
    </row>
    <row r="209" spans="1:6" ht="15.75">
      <c r="A209" s="36"/>
      <c r="B209" s="36"/>
      <c r="C209" s="28" t="s">
        <v>6</v>
      </c>
      <c r="D209" s="57">
        <f>D8-D210</f>
        <v>25066927</v>
      </c>
      <c r="E209" s="57">
        <f>E8-E210</f>
        <v>26145085</v>
      </c>
      <c r="F209" s="11">
        <f t="shared" si="8"/>
        <v>1.0430111756419125</v>
      </c>
    </row>
    <row r="210" spans="1:6" ht="15.75">
      <c r="A210" s="36"/>
      <c r="B210" s="36"/>
      <c r="C210" s="28" t="s">
        <v>50</v>
      </c>
      <c r="D210" s="57">
        <f>D14+D30+D35+D57+D183+D192+D175+D202+D84+D49</f>
        <v>928800</v>
      </c>
      <c r="E210" s="57">
        <f>E14+E30+E35+E57+E183+E192+E175+E202+E84+E49</f>
        <v>5260292</v>
      </c>
      <c r="F210" s="11">
        <f t="shared" si="8"/>
        <v>5.663535745047373</v>
      </c>
    </row>
    <row r="211" spans="1:6" ht="15.75">
      <c r="A211" s="36"/>
      <c r="B211" s="36"/>
      <c r="C211" s="28" t="s">
        <v>125</v>
      </c>
      <c r="D211" s="57">
        <f>SUM(D209:D210)</f>
        <v>25995727</v>
      </c>
      <c r="E211" s="57">
        <f>SUM(E209:E210)</f>
        <v>31405377</v>
      </c>
      <c r="F211" s="11">
        <f t="shared" si="8"/>
        <v>1.208097661588768</v>
      </c>
    </row>
    <row r="212" ht="12.75">
      <c r="D212" s="2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2008-11-13T07:29:39Z</cp:lastPrinted>
  <dcterms:created xsi:type="dcterms:W3CDTF">2000-09-21T07:22:22Z</dcterms:created>
  <dcterms:modified xsi:type="dcterms:W3CDTF">2008-11-13T07:29:49Z</dcterms:modified>
  <cp:category/>
  <cp:version/>
  <cp:contentType/>
  <cp:contentStatus/>
</cp:coreProperties>
</file>